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marketingfiles/_Design Files/Print/Research Services/_Research Reports/High School Benchmarking/2018/"/>
    </mc:Choice>
  </mc:AlternateContent>
  <xr:revisionPtr revIDLastSave="0" documentId="8_{4E1DD0AB-C86C-DF46-A755-F02D259DC190}" xr6:coauthVersionLast="36" xr6:coauthVersionMax="36" xr10:uidLastSave="{00000000-0000-0000-0000-000000000000}"/>
  <bookViews>
    <workbookView xWindow="480" yWindow="460" windowWidth="18200" windowHeight="11640" tabRatio="904" activeTab="1" xr2:uid="{00000000-000D-0000-FFFF-FFFF00000000}"/>
  </bookViews>
  <sheets>
    <sheet name="All DATA" sheetId="110" state="hidden" r:id="rId1"/>
    <sheet name="group (1)" sheetId="1" r:id="rId2"/>
  </sheets>
  <definedNames>
    <definedName name="_xlnm._FilterDatabase" localSheetId="0" hidden="1">'All DATA'!$A$1:$P$1</definedName>
    <definedName name="_xlnm.Print_Area" localSheetId="1">'group (1)'!$A:$K</definedName>
  </definedNames>
  <calcPr calcId="162913"/>
</workbook>
</file>

<file path=xl/calcChain.xml><?xml version="1.0" encoding="utf-8"?>
<calcChain xmlns="http://schemas.openxmlformats.org/spreadsheetml/2006/main">
  <c r="N1" i="1" l="1"/>
  <c r="N2" i="1"/>
  <c r="A1" i="1"/>
  <c r="N4" i="1" l="1"/>
  <c r="N5" i="1"/>
  <c r="N8" i="1"/>
  <c r="N10" i="1"/>
  <c r="N11" i="1"/>
  <c r="A4" i="1"/>
  <c r="C5" i="1"/>
  <c r="E4" i="1"/>
  <c r="B4" i="1"/>
  <c r="C4" i="1"/>
  <c r="B5" i="1"/>
  <c r="E5" i="1"/>
  <c r="D4" i="1"/>
  <c r="A5" i="1"/>
  <c r="D5" i="1"/>
  <c r="B11" i="1"/>
  <c r="B10" i="1"/>
  <c r="A2" i="1" l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E11" i="1"/>
  <c r="H11" i="1"/>
  <c r="G11" i="1"/>
  <c r="G10" i="1"/>
  <c r="F10" i="1"/>
  <c r="D11" i="1"/>
  <c r="E10" i="1"/>
  <c r="H10" i="1"/>
  <c r="C11" i="1"/>
  <c r="C10" i="1"/>
  <c r="A11" i="1"/>
  <c r="I11" i="1"/>
  <c r="D10" i="1"/>
  <c r="A10" i="1"/>
  <c r="I10" i="1"/>
  <c r="F11" i="1"/>
  <c r="A8" i="1" l="1"/>
  <c r="A14" i="1" s="1"/>
  <c r="N70" i="1"/>
  <c r="N71" i="1"/>
  <c r="C134" i="1"/>
  <c r="D71" i="1"/>
  <c r="I139" i="1"/>
  <c r="E44" i="1"/>
  <c r="E70" i="1"/>
  <c r="D134" i="1"/>
  <c r="A103" i="1"/>
  <c r="B108" i="1"/>
  <c r="G108" i="1"/>
  <c r="I43" i="1"/>
  <c r="A70" i="1"/>
  <c r="E77" i="1"/>
  <c r="H139" i="1"/>
  <c r="B77" i="1"/>
  <c r="E43" i="1"/>
  <c r="C37" i="1"/>
  <c r="B71" i="1"/>
  <c r="A71" i="1"/>
  <c r="F108" i="1"/>
  <c r="H108" i="1"/>
  <c r="C76" i="1"/>
  <c r="A77" i="1"/>
  <c r="D43" i="1"/>
  <c r="H77" i="1"/>
  <c r="A44" i="1"/>
  <c r="F76" i="1"/>
  <c r="F77" i="1"/>
  <c r="C108" i="1"/>
  <c r="G43" i="1"/>
  <c r="E108" i="1"/>
  <c r="G44" i="1"/>
  <c r="B103" i="1"/>
  <c r="E37" i="1"/>
  <c r="B70" i="1"/>
  <c r="D44" i="1"/>
  <c r="C77" i="1"/>
  <c r="B44" i="1"/>
  <c r="E139" i="1"/>
  <c r="E134" i="1"/>
  <c r="D70" i="1"/>
  <c r="F139" i="1"/>
  <c r="D76" i="1"/>
  <c r="H43" i="1"/>
  <c r="E103" i="1"/>
  <c r="B43" i="1"/>
  <c r="C103" i="1"/>
  <c r="C44" i="1"/>
  <c r="C71" i="1"/>
  <c r="I44" i="1"/>
  <c r="F43" i="1"/>
  <c r="G76" i="1"/>
  <c r="I76" i="1"/>
  <c r="D77" i="1"/>
  <c r="B37" i="1"/>
  <c r="A37" i="1"/>
  <c r="C139" i="1"/>
  <c r="C43" i="1"/>
  <c r="B76" i="1"/>
  <c r="D139" i="1"/>
  <c r="G77" i="1"/>
  <c r="I77" i="1"/>
  <c r="D108" i="1"/>
  <c r="H44" i="1"/>
  <c r="E71" i="1"/>
  <c r="E76" i="1"/>
  <c r="H76" i="1"/>
  <c r="C70" i="1"/>
  <c r="A76" i="1"/>
  <c r="F44" i="1"/>
  <c r="A108" i="1"/>
  <c r="D37" i="1"/>
  <c r="A43" i="1"/>
  <c r="I108" i="1"/>
  <c r="D103" i="1"/>
  <c r="G139" i="1"/>
  <c r="A106" i="1" l="1"/>
  <c r="A101" i="1"/>
  <c r="A74" i="1"/>
  <c r="A68" i="1"/>
  <c r="A41" i="1"/>
  <c r="N38" i="1"/>
  <c r="C38" i="1"/>
  <c r="B38" i="1"/>
  <c r="D38" i="1"/>
  <c r="A47" i="1" l="1"/>
  <c r="A111" i="1"/>
  <c r="A80" i="1"/>
  <c r="A38" i="1"/>
  <c r="A139" i="1"/>
  <c r="E38" i="1"/>
  <c r="A134" i="1"/>
  <c r="B139" i="1"/>
  <c r="B134" i="1"/>
  <c r="A35" i="1" l="1"/>
  <c r="A137" i="1"/>
  <c r="A142" i="1" s="1"/>
  <c r="A132" i="1"/>
</calcChain>
</file>

<file path=xl/sharedStrings.xml><?xml version="1.0" encoding="utf-8"?>
<sst xmlns="http://schemas.openxmlformats.org/spreadsheetml/2006/main" count="106" uniqueCount="49">
  <si>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</si>
  <si>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</si>
  <si>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</si>
  <si>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</si>
  <si>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</si>
  <si>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</si>
  <si>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</si>
  <si>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</si>
  <si>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</si>
  <si>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</si>
  <si>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</si>
  <si>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</si>
  <si>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</si>
  <si>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</si>
  <si>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</si>
  <si>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</si>
  <si>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</si>
  <si>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</si>
  <si>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</si>
  <si>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</si>
  <si>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</si>
  <si>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</si>
  <si>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</si>
  <si>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</si>
  <si>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</si>
  <si>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</si>
  <si>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</si>
  <si>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</si>
  <si>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</si>
  <si>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</si>
  <si>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</si>
  <si>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</si>
  <si>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</si>
  <si>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</si>
  <si>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</si>
  <si>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</si>
  <si>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</si>
  <si>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</si>
  <si>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</si>
  <si>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</si>
  <si>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</si>
  <si>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</si>
  <si>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</si>
  <si>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</si>
  <si>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</si>
  <si>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</si>
  <si>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</si>
  <si>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</si>
  <si>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Private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</si>
</sst>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  <xf numFmtId="9" fontId="9" fillId="0" borderId="0" xfId="0" applyNumberFormat="1" applyFon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3" fontId="9" fillId="0" borderId="0" xfId="0" applyNumberFormat="1" applyFont="1"/>
    <xf numFmtId="3" fontId="0" fillId="0" borderId="0" xfId="0" applyNumberForma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0.50565752348817594</c:v>
                </c:pt>
                <c:pt idx="1">
                  <c:v>0.50046450414182864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A-E14A-9BBC-02FE5151E6F0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0.32810727478984264</c:v>
                </c:pt>
                <c:pt idx="1">
                  <c:v>0.33846868467910507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A-E14A-9BBC-02FE5151E6F0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0.10570406352715321</c:v>
                </c:pt>
                <c:pt idx="4" formatCode="0%">
                  <c:v>9.022992955020516E-2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0A-E14A-9BBC-02FE5151E6F0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0.7280607347508653</c:v>
                </c:pt>
                <c:pt idx="4" formatCode="0%">
                  <c:v>0.74870325927072845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A-E14A-9BBC-02FE5151E6F0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0.514296518223334</c:v>
                </c:pt>
                <c:pt idx="7" formatCode="0%">
                  <c:v>0.5179995354958582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0A-E14A-9BBC-02FE5151E6F0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0.31946828005468453</c:v>
                </c:pt>
                <c:pt idx="7" formatCode="0%">
                  <c:v>0.32093365332507551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0A-E14A-9BBC-02FE5151E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955272"/>
        <c:axId val="213670376"/>
      </c:barChart>
      <c:catAx>
        <c:axId val="214955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670376"/>
        <c:crosses val="autoZero"/>
        <c:auto val="1"/>
        <c:lblAlgn val="ctr"/>
        <c:lblOffset val="100"/>
        <c:noMultiLvlLbl val="0"/>
      </c:catAx>
      <c:valAx>
        <c:axId val="2136703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9552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0.52307398020180762</c:v>
                </c:pt>
                <c:pt idx="1">
                  <c:v>0.52235376247127607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7-104C-823E-CB7E40CBB7AD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0.35789775716130268</c:v>
                </c:pt>
                <c:pt idx="1">
                  <c:v>0.33892783385206088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7-104C-823E-CB7E40CBB7AD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0.10802926689302281</c:v>
                </c:pt>
                <c:pt idx="4" formatCode="0%">
                  <c:v>0.11204514383780796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7-104C-823E-CB7E40CBB7AD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0.77294247047008746</c:v>
                </c:pt>
                <c:pt idx="4" formatCode="0%">
                  <c:v>0.74923645248552895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67-104C-823E-CB7E40CBB7AD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0.54820429439051221</c:v>
                </c:pt>
                <c:pt idx="7" formatCode="0%">
                  <c:v>0.52948020593967249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7-104C-823E-CB7E40CBB7AD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0.33276744297259814</c:v>
                </c:pt>
                <c:pt idx="7" formatCode="0%">
                  <c:v>0.33180139038366446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67-104C-823E-CB7E40CBB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402800"/>
        <c:axId val="214727616"/>
      </c:barChart>
      <c:catAx>
        <c:axId val="2144028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727616"/>
        <c:crosses val="autoZero"/>
        <c:auto val="1"/>
        <c:lblAlgn val="ctr"/>
        <c:lblOffset val="100"/>
        <c:noMultiLvlLbl val="0"/>
      </c:catAx>
      <c:valAx>
        <c:axId val="2147276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4028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3C8-A34A-9446-65F5D6D9F25E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73C8-A34A-9446-65F5D6D9F25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73C8-A34A-9446-65F5D6D9F25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3C8-A34A-9446-65F5D6D9F25E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73C8-A34A-9446-65F5D6D9F25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0.94479426772337427</c:v>
                </c:pt>
                <c:pt idx="2" formatCode="0%">
                  <c:v>0.93070031084293292</c:v>
                </c:pt>
                <c:pt idx="3" formatCode="0%">
                  <c:v>0.96539283805451626</c:v>
                </c:pt>
                <c:pt idx="5" formatCode="0%">
                  <c:v>0.82359451084550683</c:v>
                </c:pt>
                <c:pt idx="6" formatCode="0%">
                  <c:v>0.96173358906143658</c:v>
                </c:pt>
                <c:pt idx="8" formatCode="0%">
                  <c:v>0.93400793823875783</c:v>
                </c:pt>
                <c:pt idx="9" formatCode="0%">
                  <c:v>0.96256377092764245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C8-A34A-9446-65F5D6D9F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5223760"/>
        <c:axId val="214783096"/>
      </c:barChart>
      <c:catAx>
        <c:axId val="2152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783096"/>
        <c:crosses val="autoZero"/>
        <c:auto val="1"/>
        <c:lblAlgn val="ctr"/>
        <c:lblOffset val="100"/>
        <c:noMultiLvlLbl val="0"/>
      </c:catAx>
      <c:valAx>
        <c:axId val="2147830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522376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0.53290169133192389</c:v>
                </c:pt>
                <c:pt idx="1">
                  <c:v>0.5398354932810483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B-EA45-BB2F-6D2E72F4F0D8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0.36605884425651869</c:v>
                </c:pt>
                <c:pt idx="1">
                  <c:v>0.3676055664482808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B-EA45-BB2F-6D2E72F4F0D8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0.11612491190979563</c:v>
                </c:pt>
                <c:pt idx="4" formatCode="0%">
                  <c:v>0.11639806800248673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BB-EA45-BB2F-6D2E72F4F0D8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0.7828356236786469</c:v>
                </c:pt>
                <c:pt idx="4" formatCode="0%">
                  <c:v>0.79104299172684234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BB-EA45-BB2F-6D2E72F4F0D8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0.55485817477096544</c:v>
                </c:pt>
                <c:pt idx="7" formatCode="0%">
                  <c:v>0.56307684950504522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BB-EA45-BB2F-6D2E72F4F0D8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0.34410236081747708</c:v>
                </c:pt>
                <c:pt idx="7" formatCode="0%">
                  <c:v>0.34436421022428387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BB-EA45-BB2F-6D2E72F4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792688"/>
        <c:axId val="213866136"/>
      </c:barChart>
      <c:catAx>
        <c:axId val="214792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866136"/>
        <c:crosses val="autoZero"/>
        <c:auto val="1"/>
        <c:lblAlgn val="ctr"/>
        <c:lblOffset val="100"/>
        <c:noMultiLvlLbl val="0"/>
      </c:catAx>
      <c:valAx>
        <c:axId val="213866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79268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0.37138965594447348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B-6048-B032-C298948F37BD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0.30353011418762593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B-6048-B032-C298948F37BD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4.7354280170161953E-2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B-6048-B032-C298948F37BD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0.62756548996193751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2B-6048-B032-C298948F37BD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0.40993730875438467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2B-6048-B032-C298948F37BD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0.26498246137771475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2B-6048-B032-C298948F3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953320"/>
        <c:axId val="213238000"/>
      </c:barChart>
      <c:catAx>
        <c:axId val="2149533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3238000"/>
        <c:crosses val="autoZero"/>
        <c:auto val="1"/>
        <c:lblAlgn val="ctr"/>
        <c:lblOffset val="100"/>
        <c:noMultiLvlLbl val="0"/>
      </c:catAx>
      <c:valAx>
        <c:axId val="213238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9533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workbookViewId="0">
      <pane ySplit="1" topLeftCell="A2" activePane="bottomLeft" state="frozen"/>
      <selection pane="bottomLeft" activeCell="A2" sqref="A2:P9"/>
    </sheetView>
  </sheetViews>
  <sheetFormatPr baseColWidth="10" defaultColWidth="9.1640625" defaultRowHeight="15" x14ac:dyDescent="0.2"/>
  <cols>
    <col min="1" max="1" width="19.6640625" style="29" bestFit="1" customWidth="1"/>
    <col min="2" max="2" width="16.5" style="29" bestFit="1" customWidth="1"/>
    <col min="3" max="3" width="17.5" style="29" bestFit="1" customWidth="1"/>
    <col min="4" max="4" width="16.1640625" style="42" bestFit="1" customWidth="1"/>
    <col min="5" max="10" width="12" style="35" bestFit="1" customWidth="1"/>
    <col min="11" max="11" width="13.5" style="35" bestFit="1" customWidth="1"/>
    <col min="12" max="12" width="10.1640625" style="29" bestFit="1" customWidth="1"/>
    <col min="13" max="15" width="10.6640625" style="29" bestFit="1" customWidth="1"/>
    <col min="16" max="16" width="23.5" style="35" bestFit="1" customWidth="1"/>
    <col min="17" max="16384" width="9.1640625" style="29"/>
  </cols>
  <sheetData>
    <row r="1" spans="1:16" s="34" customFormat="1" x14ac:dyDescent="0.2">
      <c r="A1" s="34" t="s">
        <v>8</v>
      </c>
      <c r="B1" s="34" t="s">
        <v>9</v>
      </c>
      <c r="C1" s="34" t="s">
        <v>10</v>
      </c>
      <c r="D1" s="41" t="s">
        <v>11</v>
      </c>
      <c r="E1" s="36" t="s">
        <v>12</v>
      </c>
      <c r="F1" s="36" t="s">
        <v>13</v>
      </c>
      <c r="G1" s="36" t="s">
        <v>14</v>
      </c>
      <c r="H1" s="36" t="s">
        <v>15</v>
      </c>
      <c r="I1" s="36" t="s">
        <v>16</v>
      </c>
      <c r="J1" s="36" t="s">
        <v>17</v>
      </c>
      <c r="K1" s="36" t="s">
        <v>18</v>
      </c>
      <c r="L1" s="34" t="s">
        <v>32</v>
      </c>
      <c r="M1" s="34" t="s">
        <v>33</v>
      </c>
      <c r="N1" s="34" t="s">
        <v>34</v>
      </c>
      <c r="O1" s="34" t="s">
        <v>35</v>
      </c>
      <c r="P1" s="36" t="s">
        <v>46</v>
      </c>
    </row>
    <row r="2" spans="1:16" x14ac:dyDescent="0.2">
      <c r="A2" s="43" t="s">
        <v>48</v>
      </c>
      <c r="B2" s="43" t="s">
        <v>19</v>
      </c>
      <c r="C2" s="44">
        <v>2016</v>
      </c>
      <c r="D2" s="45">
        <v>34379</v>
      </c>
      <c r="E2" s="47">
        <v>0.83376479827801853</v>
      </c>
      <c r="F2" s="47">
        <v>0.50565752348817594</v>
      </c>
      <c r="G2" s="47">
        <v>0.32810727478984264</v>
      </c>
      <c r="H2" s="47">
        <v>0.10570406352715321</v>
      </c>
      <c r="I2" s="47">
        <v>0.7280607347508653</v>
      </c>
      <c r="J2" s="47">
        <v>0.514296518223334</v>
      </c>
      <c r="K2" s="47">
        <v>0.31946828005468453</v>
      </c>
      <c r="L2" s="45">
        <v>280</v>
      </c>
      <c r="M2" s="46">
        <v>0.78378378378378377</v>
      </c>
      <c r="N2" s="46">
        <v>0.86180371352785146</v>
      </c>
      <c r="O2" s="46">
        <v>0.90807150595882991</v>
      </c>
      <c r="P2" s="47">
        <v>0.15516634274608437</v>
      </c>
    </row>
    <row r="3" spans="1:16" x14ac:dyDescent="0.2">
      <c r="A3" s="43" t="s">
        <v>48</v>
      </c>
      <c r="B3" s="43" t="s">
        <v>19</v>
      </c>
      <c r="C3" s="44">
        <v>2017</v>
      </c>
      <c r="D3" s="45">
        <v>25834</v>
      </c>
      <c r="E3" s="47">
        <v>0.83893318882093371</v>
      </c>
      <c r="F3" s="47">
        <v>0.50046450414182864</v>
      </c>
      <c r="G3" s="47">
        <v>0.33846868467910507</v>
      </c>
      <c r="H3" s="47">
        <v>9.022992955020516E-2</v>
      </c>
      <c r="I3" s="47">
        <v>0.74870325927072845</v>
      </c>
      <c r="J3" s="47">
        <v>0.5179995354958582</v>
      </c>
      <c r="K3" s="47">
        <v>0.32093365332507551</v>
      </c>
      <c r="L3" s="45">
        <v>218</v>
      </c>
      <c r="M3" s="46">
        <v>0.80555555555555558</v>
      </c>
      <c r="N3" s="46">
        <v>0.88157382158161268</v>
      </c>
      <c r="O3" s="46">
        <v>0.91764705882352937</v>
      </c>
      <c r="P3" s="47">
        <v>0.12002743797873557</v>
      </c>
    </row>
    <row r="4" spans="1:16" x14ac:dyDescent="0.2">
      <c r="A4" s="43" t="s">
        <v>48</v>
      </c>
      <c r="B4" s="43" t="s">
        <v>20</v>
      </c>
      <c r="C4" s="44">
        <v>2015</v>
      </c>
      <c r="D4" s="45">
        <v>41822</v>
      </c>
      <c r="E4" s="47">
        <v>0.8809717373631103</v>
      </c>
      <c r="F4" s="47">
        <v>0.52307398020180762</v>
      </c>
      <c r="G4" s="47">
        <v>0.35789775716130268</v>
      </c>
      <c r="H4" s="47">
        <v>0.10802926689302281</v>
      </c>
      <c r="I4" s="47">
        <v>0.77294247047008746</v>
      </c>
      <c r="J4" s="47">
        <v>0.54820429439051221</v>
      </c>
      <c r="K4" s="47">
        <v>0.33276744297259814</v>
      </c>
      <c r="L4" s="45">
        <v>342</v>
      </c>
      <c r="M4" s="46">
        <v>0.82222222222222219</v>
      </c>
      <c r="N4" s="46">
        <v>0.88834688346883461</v>
      </c>
      <c r="O4" s="46">
        <v>0.92727272727272725</v>
      </c>
      <c r="P4" s="47">
        <v>0.17816358937108298</v>
      </c>
    </row>
    <row r="5" spans="1:16" x14ac:dyDescent="0.2">
      <c r="A5" s="43" t="s">
        <v>48</v>
      </c>
      <c r="B5" s="43" t="s">
        <v>20</v>
      </c>
      <c r="C5" s="44">
        <v>2016</v>
      </c>
      <c r="D5" s="45">
        <v>34379</v>
      </c>
      <c r="E5" s="47">
        <v>0.8612815963233369</v>
      </c>
      <c r="F5" s="47">
        <v>0.52235376247127607</v>
      </c>
      <c r="G5" s="47">
        <v>0.33892783385206088</v>
      </c>
      <c r="H5" s="47">
        <v>0.11204514383780796</v>
      </c>
      <c r="I5" s="47">
        <v>0.74923645248552895</v>
      </c>
      <c r="J5" s="47">
        <v>0.52948020593967249</v>
      </c>
      <c r="K5" s="47">
        <v>0.33180139038366446</v>
      </c>
      <c r="L5" s="45">
        <v>280</v>
      </c>
      <c r="M5" s="46">
        <v>0.81665393430099309</v>
      </c>
      <c r="N5" s="46">
        <v>0.88998886575979086</v>
      </c>
      <c r="O5" s="46">
        <v>0.93006651017214392</v>
      </c>
      <c r="P5" s="47">
        <v>0.15516634274608437</v>
      </c>
    </row>
    <row r="6" spans="1:16" x14ac:dyDescent="0.2">
      <c r="A6" s="43" t="s">
        <v>48</v>
      </c>
      <c r="B6" s="43" t="s">
        <v>21</v>
      </c>
      <c r="C6" s="44">
        <v>2014</v>
      </c>
      <c r="D6" s="45">
        <v>45408</v>
      </c>
      <c r="E6" s="47">
        <v>0.89896053558844258</v>
      </c>
      <c r="F6" s="47">
        <v>0.53290169133192389</v>
      </c>
      <c r="G6" s="47">
        <v>0.36605884425651869</v>
      </c>
      <c r="H6" s="47">
        <v>0.11612491190979563</v>
      </c>
      <c r="I6" s="47">
        <v>0.7828356236786469</v>
      </c>
      <c r="J6" s="47">
        <v>0.55485817477096544</v>
      </c>
      <c r="K6" s="47">
        <v>0.34410236081747708</v>
      </c>
      <c r="L6" s="45">
        <v>366</v>
      </c>
      <c r="M6" s="46">
        <v>0.84883720930232553</v>
      </c>
      <c r="N6" s="46">
        <v>0.91069461851050093</v>
      </c>
      <c r="O6" s="46">
        <v>0.94674556213017746</v>
      </c>
      <c r="P6" s="47">
        <v>0.19316012635775462</v>
      </c>
    </row>
    <row r="7" spans="1:16" x14ac:dyDescent="0.2">
      <c r="A7" s="43" t="s">
        <v>48</v>
      </c>
      <c r="B7" s="43" t="s">
        <v>21</v>
      </c>
      <c r="C7" s="44">
        <v>2015</v>
      </c>
      <c r="D7" s="45">
        <v>41822</v>
      </c>
      <c r="E7" s="47">
        <v>0.90744105972932909</v>
      </c>
      <c r="F7" s="47">
        <v>0.5398354932810483</v>
      </c>
      <c r="G7" s="47">
        <v>0.3676055664482808</v>
      </c>
      <c r="H7" s="47">
        <v>0.11639806800248673</v>
      </c>
      <c r="I7" s="47">
        <v>0.79104299172684234</v>
      </c>
      <c r="J7" s="47">
        <v>0.56307684950504522</v>
      </c>
      <c r="K7" s="47">
        <v>0.34436421022428387</v>
      </c>
      <c r="L7" s="45">
        <v>342</v>
      </c>
      <c r="M7" s="46">
        <v>0.86170212765957444</v>
      </c>
      <c r="N7" s="46">
        <v>0.91842598753856386</v>
      </c>
      <c r="O7" s="46">
        <v>0.94758064516129037</v>
      </c>
      <c r="P7" s="47">
        <v>0.17816358937108298</v>
      </c>
    </row>
    <row r="8" spans="1:16" x14ac:dyDescent="0.2">
      <c r="A8" s="43" t="s">
        <v>48</v>
      </c>
      <c r="B8" s="43" t="s">
        <v>22</v>
      </c>
      <c r="C8" s="44">
        <v>2015</v>
      </c>
      <c r="D8" s="45">
        <v>36844</v>
      </c>
      <c r="E8" s="47">
        <v>0.94479426772337427</v>
      </c>
      <c r="F8" s="47">
        <v>0.93070031084293292</v>
      </c>
      <c r="G8" s="47">
        <v>0.96539283805451626</v>
      </c>
      <c r="H8" s="47">
        <v>0.82359451084550683</v>
      </c>
      <c r="I8" s="47">
        <v>0.96173358906143658</v>
      </c>
      <c r="J8" s="47">
        <v>0.93400793823875783</v>
      </c>
      <c r="K8" s="47">
        <v>0.96256377092764245</v>
      </c>
      <c r="L8" s="45">
        <v>342</v>
      </c>
      <c r="M8" s="46">
        <v>0.91304347826086951</v>
      </c>
      <c r="N8" s="46">
        <v>0.95238095238095233</v>
      </c>
      <c r="O8" s="46">
        <v>0.97058823529411764</v>
      </c>
      <c r="P8" s="47">
        <v>0.17816358937108298</v>
      </c>
    </row>
    <row r="9" spans="1:16" x14ac:dyDescent="0.2">
      <c r="A9" s="43" t="s">
        <v>48</v>
      </c>
      <c r="B9" s="43" t="s">
        <v>41</v>
      </c>
      <c r="C9" s="44">
        <v>2011</v>
      </c>
      <c r="D9" s="45">
        <v>53596</v>
      </c>
      <c r="E9" s="47">
        <v>0.67491977013209936</v>
      </c>
      <c r="F9" s="47">
        <v>0.37138965594447348</v>
      </c>
      <c r="G9" s="47">
        <v>0.30353011418762593</v>
      </c>
      <c r="H9" s="47">
        <v>4.7354280170161953E-2</v>
      </c>
      <c r="I9" s="47">
        <v>0.62756548996193751</v>
      </c>
      <c r="J9" s="47">
        <v>0.40993730875438467</v>
      </c>
      <c r="K9" s="47">
        <v>0.26498246137771475</v>
      </c>
      <c r="L9" s="45">
        <v>385</v>
      </c>
      <c r="M9" s="46">
        <v>0.53072625698324027</v>
      </c>
      <c r="N9" s="46">
        <v>0.6875</v>
      </c>
      <c r="O9" s="46">
        <v>0.77165354330708658</v>
      </c>
      <c r="P9" s="47">
        <v>0.20055540478748518</v>
      </c>
    </row>
    <row r="10" spans="1:16" x14ac:dyDescent="0.2">
      <c r="A10" s="37"/>
      <c r="B10" s="37"/>
      <c r="C10" s="38"/>
      <c r="L10" s="39"/>
      <c r="M10" s="40"/>
      <c r="N10" s="40"/>
      <c r="O10" s="40"/>
    </row>
    <row r="11" spans="1:16" x14ac:dyDescent="0.2">
      <c r="A11" s="37"/>
      <c r="B11" s="37"/>
      <c r="C11" s="38"/>
      <c r="L11" s="39"/>
      <c r="M11" s="40"/>
      <c r="N11" s="40"/>
      <c r="O11" s="40"/>
    </row>
    <row r="12" spans="1:16" x14ac:dyDescent="0.2">
      <c r="A12" s="37"/>
      <c r="B12" s="37"/>
      <c r="C12" s="38"/>
      <c r="L12" s="39"/>
      <c r="M12" s="40"/>
      <c r="N12" s="40"/>
      <c r="O12" s="40"/>
    </row>
    <row r="13" spans="1:16" x14ac:dyDescent="0.2">
      <c r="A13" s="37"/>
      <c r="B13" s="37"/>
      <c r="C13" s="38"/>
      <c r="L13" s="39"/>
      <c r="M13" s="40"/>
      <c r="N13" s="40"/>
      <c r="O13" s="40"/>
    </row>
    <row r="14" spans="1:16" x14ac:dyDescent="0.2">
      <c r="A14" s="37"/>
      <c r="B14" s="37"/>
      <c r="C14" s="38"/>
      <c r="L14" s="39"/>
      <c r="M14" s="40"/>
      <c r="N14" s="40"/>
      <c r="O14" s="40"/>
    </row>
    <row r="15" spans="1:16" x14ac:dyDescent="0.2">
      <c r="A15" s="37"/>
      <c r="B15" s="37"/>
      <c r="C15" s="38"/>
      <c r="L15" s="39"/>
      <c r="M15" s="40"/>
      <c r="N15" s="40"/>
      <c r="O15" s="40"/>
    </row>
    <row r="16" spans="1:16" x14ac:dyDescent="0.2">
      <c r="A16" s="37"/>
      <c r="B16" s="37"/>
      <c r="C16" s="38"/>
      <c r="L16" s="39"/>
      <c r="M16" s="40"/>
      <c r="N16" s="40"/>
      <c r="O16" s="40"/>
    </row>
    <row r="17" spans="1:15" x14ac:dyDescent="0.2">
      <c r="A17" s="37"/>
      <c r="B17" s="37"/>
      <c r="C17" s="38"/>
      <c r="L17" s="39"/>
      <c r="M17" s="40"/>
      <c r="N17" s="40"/>
      <c r="O17" s="40"/>
    </row>
    <row r="18" spans="1:15" x14ac:dyDescent="0.2">
      <c r="A18" s="30"/>
      <c r="B18" s="30"/>
      <c r="C18" s="31"/>
      <c r="L18" s="32"/>
      <c r="M18" s="33"/>
      <c r="N18" s="33"/>
      <c r="O18" s="33"/>
    </row>
    <row r="19" spans="1:15" x14ac:dyDescent="0.2">
      <c r="A19" s="30"/>
      <c r="B19" s="30"/>
      <c r="C19" s="31"/>
      <c r="L19" s="32"/>
      <c r="M19" s="33"/>
      <c r="N19" s="33"/>
      <c r="O19" s="33"/>
    </row>
    <row r="20" spans="1:15" x14ac:dyDescent="0.2">
      <c r="A20" s="30"/>
      <c r="B20" s="30"/>
      <c r="C20" s="31"/>
      <c r="L20" s="32"/>
      <c r="M20" s="33"/>
      <c r="N20" s="33"/>
      <c r="O20" s="33"/>
    </row>
    <row r="21" spans="1:15" x14ac:dyDescent="0.2">
      <c r="A21" s="30"/>
      <c r="B21" s="30"/>
      <c r="C21" s="31"/>
      <c r="L21" s="32"/>
      <c r="M21" s="33"/>
      <c r="N21" s="33"/>
      <c r="O21" s="33"/>
    </row>
    <row r="22" spans="1:15" x14ac:dyDescent="0.2">
      <c r="A22" s="30"/>
      <c r="B22" s="30"/>
      <c r="C22" s="31"/>
      <c r="L22" s="32"/>
      <c r="M22" s="33"/>
      <c r="N22" s="33"/>
      <c r="O22" s="33"/>
    </row>
    <row r="23" spans="1:15" x14ac:dyDescent="0.2">
      <c r="A23" s="30"/>
      <c r="B23" s="30"/>
      <c r="C23" s="31"/>
      <c r="L23" s="32"/>
      <c r="M23" s="33"/>
      <c r="N23" s="33"/>
      <c r="O23" s="33"/>
    </row>
    <row r="24" spans="1:15" x14ac:dyDescent="0.2">
      <c r="A24" s="30"/>
      <c r="B24" s="30"/>
      <c r="C24" s="31"/>
      <c r="L24" s="32"/>
      <c r="M24" s="33"/>
      <c r="N24" s="33"/>
      <c r="O24" s="33"/>
    </row>
    <row r="25" spans="1:15" x14ac:dyDescent="0.2">
      <c r="A25" s="30"/>
      <c r="B25" s="30"/>
      <c r="C25" s="31"/>
      <c r="L25" s="32"/>
      <c r="M25" s="33"/>
      <c r="N25" s="33"/>
      <c r="O25" s="33"/>
    </row>
    <row r="26" spans="1:15" x14ac:dyDescent="0.2">
      <c r="A26" s="30"/>
      <c r="B26" s="30"/>
      <c r="C26" s="31"/>
      <c r="L26" s="32"/>
      <c r="M26" s="33"/>
      <c r="N26" s="33"/>
      <c r="O26" s="33"/>
    </row>
    <row r="27" spans="1:15" x14ac:dyDescent="0.2">
      <c r="A27" s="30"/>
      <c r="B27" s="30"/>
      <c r="C27" s="31"/>
      <c r="L27" s="32"/>
      <c r="M27" s="33"/>
      <c r="N27" s="33"/>
      <c r="O27" s="33"/>
    </row>
    <row r="28" spans="1:15" x14ac:dyDescent="0.2">
      <c r="A28" s="30"/>
      <c r="B28" s="30"/>
      <c r="C28" s="31"/>
      <c r="L28" s="32"/>
      <c r="M28" s="33"/>
      <c r="N28" s="33"/>
      <c r="O28" s="33"/>
    </row>
    <row r="29" spans="1:15" x14ac:dyDescent="0.2">
      <c r="A29" s="30"/>
      <c r="B29" s="30"/>
      <c r="C29" s="31"/>
      <c r="L29" s="32"/>
      <c r="M29" s="33"/>
      <c r="N29" s="33"/>
      <c r="O29" s="33"/>
    </row>
    <row r="30" spans="1:15" x14ac:dyDescent="0.2">
      <c r="A30" s="30"/>
      <c r="B30" s="30"/>
      <c r="C30" s="31"/>
      <c r="L30" s="32"/>
      <c r="M30" s="33"/>
      <c r="N30" s="33"/>
      <c r="O30" s="33"/>
    </row>
    <row r="31" spans="1:15" x14ac:dyDescent="0.2">
      <c r="A31" s="30"/>
      <c r="B31" s="30"/>
      <c r="C31" s="31"/>
      <c r="L31" s="32"/>
      <c r="M31" s="33"/>
      <c r="N31" s="33"/>
      <c r="O31" s="33"/>
    </row>
    <row r="32" spans="1:15" x14ac:dyDescent="0.2">
      <c r="A32" s="30"/>
      <c r="B32" s="30"/>
      <c r="C32" s="31"/>
      <c r="L32" s="32"/>
      <c r="M32" s="33"/>
      <c r="N32" s="33"/>
      <c r="O32" s="33"/>
    </row>
    <row r="33" spans="1:15" x14ac:dyDescent="0.2">
      <c r="A33" s="30"/>
      <c r="B33" s="30"/>
      <c r="C33" s="31"/>
      <c r="L33" s="32"/>
      <c r="M33" s="33"/>
      <c r="N33" s="33"/>
      <c r="O33" s="33"/>
    </row>
    <row r="34" spans="1:15" x14ac:dyDescent="0.2">
      <c r="A34" s="30"/>
      <c r="B34" s="30"/>
      <c r="C34" s="31"/>
      <c r="L34" s="32"/>
      <c r="M34" s="33"/>
      <c r="N34" s="33"/>
      <c r="O34" s="33"/>
    </row>
    <row r="35" spans="1:15" x14ac:dyDescent="0.2">
      <c r="A35" s="30"/>
      <c r="B35" s="30"/>
      <c r="C35" s="31"/>
      <c r="L35" s="32"/>
      <c r="M35" s="33"/>
      <c r="N35" s="33"/>
      <c r="O35" s="33"/>
    </row>
    <row r="36" spans="1:15" x14ac:dyDescent="0.2">
      <c r="A36" s="30"/>
      <c r="B36" s="30"/>
      <c r="C36" s="31"/>
      <c r="L36" s="32"/>
      <c r="M36" s="33"/>
      <c r="N36" s="33"/>
      <c r="O36" s="33"/>
    </row>
    <row r="37" spans="1:15" x14ac:dyDescent="0.2">
      <c r="A37" s="30"/>
      <c r="B37" s="30"/>
      <c r="C37" s="31"/>
      <c r="L37" s="32"/>
      <c r="M37" s="33"/>
      <c r="N37" s="33"/>
      <c r="O37" s="33"/>
    </row>
    <row r="38" spans="1:15" x14ac:dyDescent="0.2">
      <c r="A38" s="30"/>
      <c r="B38" s="30"/>
      <c r="C38" s="31"/>
      <c r="L38" s="32"/>
      <c r="M38" s="33"/>
      <c r="N38" s="33"/>
      <c r="O38" s="33"/>
    </row>
    <row r="39" spans="1:15" x14ac:dyDescent="0.2">
      <c r="A39" s="30"/>
      <c r="B39" s="30"/>
      <c r="C39" s="31"/>
      <c r="L39" s="32"/>
      <c r="M39" s="33"/>
      <c r="N39" s="33"/>
      <c r="O39" s="33"/>
    </row>
    <row r="40" spans="1:15" x14ac:dyDescent="0.2">
      <c r="A40" s="30"/>
      <c r="B40" s="30"/>
      <c r="C40" s="31"/>
      <c r="L40" s="32"/>
      <c r="M40" s="33"/>
      <c r="N40" s="33"/>
      <c r="O40" s="33"/>
    </row>
    <row r="41" spans="1:15" x14ac:dyDescent="0.2">
      <c r="A41" s="30"/>
      <c r="B41" s="30"/>
      <c r="C41" s="31"/>
      <c r="L41" s="32"/>
      <c r="M41" s="33"/>
      <c r="N41" s="33"/>
      <c r="O41" s="33"/>
    </row>
    <row r="42" spans="1:15" x14ac:dyDescent="0.2">
      <c r="A42" s="30"/>
      <c r="B42" s="30"/>
      <c r="C42" s="31"/>
      <c r="L42" s="32"/>
      <c r="M42" s="33"/>
      <c r="N42" s="33"/>
      <c r="O42" s="33"/>
    </row>
    <row r="43" spans="1:15" x14ac:dyDescent="0.2">
      <c r="A43" s="30"/>
      <c r="B43" s="30"/>
      <c r="C43" s="31"/>
      <c r="L43" s="32"/>
      <c r="M43" s="33"/>
      <c r="N43" s="33"/>
      <c r="O43" s="33"/>
    </row>
    <row r="44" spans="1:15" x14ac:dyDescent="0.2">
      <c r="A44" s="30"/>
      <c r="B44" s="30"/>
      <c r="C44" s="31"/>
      <c r="L44" s="32"/>
      <c r="M44" s="33"/>
      <c r="N44" s="33"/>
      <c r="O44" s="33"/>
    </row>
    <row r="45" spans="1:15" x14ac:dyDescent="0.2">
      <c r="A45" s="30"/>
      <c r="B45" s="30"/>
      <c r="C45" s="31"/>
      <c r="L45" s="32"/>
      <c r="M45" s="33"/>
      <c r="N45" s="33"/>
      <c r="O45" s="33"/>
    </row>
    <row r="46" spans="1:15" x14ac:dyDescent="0.2">
      <c r="A46" s="30"/>
      <c r="B46" s="30"/>
      <c r="C46" s="31"/>
      <c r="L46" s="32"/>
      <c r="M46" s="33"/>
      <c r="N46" s="33"/>
      <c r="O46" s="33"/>
    </row>
    <row r="47" spans="1:15" x14ac:dyDescent="0.2">
      <c r="A47" s="30"/>
      <c r="B47" s="30"/>
      <c r="C47" s="31"/>
      <c r="L47" s="32"/>
      <c r="M47" s="33"/>
      <c r="N47" s="33"/>
      <c r="O47" s="33"/>
    </row>
    <row r="48" spans="1:15" x14ac:dyDescent="0.2">
      <c r="A48" s="30"/>
      <c r="B48" s="30"/>
      <c r="C48" s="31"/>
      <c r="L48" s="32"/>
      <c r="M48" s="33"/>
      <c r="N48" s="33"/>
      <c r="O48" s="33"/>
    </row>
    <row r="49" spans="1:15" x14ac:dyDescent="0.2">
      <c r="A49" s="30"/>
      <c r="B49" s="30"/>
      <c r="C49" s="31"/>
      <c r="L49" s="32"/>
      <c r="M49" s="33"/>
      <c r="N49" s="33"/>
      <c r="O49" s="33"/>
    </row>
    <row r="50" spans="1:15" x14ac:dyDescent="0.2">
      <c r="A50" s="30"/>
      <c r="B50" s="30"/>
      <c r="C50" s="31"/>
      <c r="L50" s="32"/>
      <c r="M50" s="33"/>
      <c r="N50" s="33"/>
      <c r="O50" s="33"/>
    </row>
    <row r="51" spans="1:15" x14ac:dyDescent="0.2">
      <c r="A51" s="30"/>
      <c r="B51" s="30"/>
      <c r="C51" s="31"/>
      <c r="L51" s="32"/>
      <c r="M51" s="33"/>
      <c r="N51" s="33"/>
      <c r="O51" s="33"/>
    </row>
    <row r="52" spans="1:15" x14ac:dyDescent="0.2">
      <c r="A52" s="30"/>
      <c r="B52" s="30"/>
      <c r="C52" s="31"/>
      <c r="L52" s="32"/>
      <c r="M52" s="33"/>
      <c r="N52" s="33"/>
      <c r="O52" s="33"/>
    </row>
    <row r="53" spans="1:15" x14ac:dyDescent="0.2">
      <c r="A53" s="30"/>
      <c r="B53" s="30"/>
      <c r="C53" s="31"/>
      <c r="L53" s="32"/>
      <c r="M53" s="33"/>
      <c r="N53" s="33"/>
      <c r="O53" s="33"/>
    </row>
    <row r="54" spans="1:15" x14ac:dyDescent="0.2">
      <c r="A54" s="30"/>
      <c r="B54" s="30"/>
      <c r="C54" s="31"/>
      <c r="L54" s="32"/>
      <c r="M54" s="33"/>
      <c r="N54" s="33"/>
      <c r="O54" s="33"/>
    </row>
    <row r="55" spans="1:15" x14ac:dyDescent="0.2">
      <c r="A55" s="30"/>
      <c r="B55" s="30"/>
      <c r="C55" s="31"/>
      <c r="L55" s="32"/>
      <c r="M55" s="33"/>
      <c r="N55" s="33"/>
      <c r="O55" s="33"/>
    </row>
    <row r="56" spans="1:15" x14ac:dyDescent="0.2">
      <c r="A56" s="30"/>
      <c r="B56" s="30"/>
      <c r="C56" s="31"/>
      <c r="L56" s="32"/>
      <c r="M56" s="33"/>
      <c r="N56" s="33"/>
      <c r="O56" s="33"/>
    </row>
    <row r="57" spans="1:15" x14ac:dyDescent="0.2">
      <c r="A57" s="30"/>
      <c r="B57" s="30"/>
      <c r="C57" s="31"/>
      <c r="L57" s="32"/>
      <c r="M57" s="33"/>
      <c r="N57" s="33"/>
      <c r="O57" s="33"/>
    </row>
    <row r="58" spans="1:15" x14ac:dyDescent="0.2">
      <c r="A58" s="30"/>
      <c r="B58" s="30"/>
      <c r="C58" s="31"/>
      <c r="L58" s="32"/>
      <c r="M58" s="33"/>
      <c r="N58" s="33"/>
      <c r="O58" s="33"/>
    </row>
    <row r="59" spans="1:15" x14ac:dyDescent="0.2">
      <c r="A59" s="30"/>
      <c r="B59" s="30"/>
      <c r="C59" s="31"/>
      <c r="L59" s="32"/>
      <c r="M59" s="33"/>
      <c r="N59" s="33"/>
      <c r="O59" s="33"/>
    </row>
    <row r="60" spans="1:15" x14ac:dyDescent="0.2">
      <c r="A60" s="30"/>
      <c r="B60" s="30"/>
      <c r="C60" s="31"/>
      <c r="L60" s="32"/>
      <c r="M60" s="33"/>
      <c r="N60" s="33"/>
      <c r="O60" s="33"/>
    </row>
    <row r="61" spans="1:15" x14ac:dyDescent="0.2">
      <c r="A61" s="30"/>
      <c r="B61" s="30"/>
      <c r="C61" s="31"/>
      <c r="L61" s="32"/>
      <c r="M61" s="33"/>
      <c r="N61" s="33"/>
      <c r="O61" s="33"/>
    </row>
    <row r="62" spans="1:15" x14ac:dyDescent="0.2">
      <c r="A62" s="30"/>
      <c r="B62" s="30"/>
      <c r="C62" s="31"/>
      <c r="L62" s="32"/>
      <c r="M62" s="33"/>
      <c r="N62" s="33"/>
      <c r="O62" s="33"/>
    </row>
    <row r="63" spans="1:15" x14ac:dyDescent="0.2">
      <c r="A63" s="30"/>
      <c r="B63" s="30"/>
      <c r="C63" s="31"/>
      <c r="L63" s="32"/>
      <c r="M63" s="33"/>
      <c r="N63" s="33"/>
      <c r="O63" s="33"/>
    </row>
    <row r="64" spans="1:15" x14ac:dyDescent="0.2">
      <c r="A64" s="30"/>
      <c r="B64" s="30"/>
      <c r="C64" s="31"/>
      <c r="L64" s="32"/>
      <c r="M64" s="33"/>
      <c r="N64" s="33"/>
      <c r="O64" s="33"/>
    </row>
    <row r="65" spans="1:15" x14ac:dyDescent="0.2">
      <c r="A65" s="30"/>
      <c r="B65" s="30"/>
      <c r="C65" s="31"/>
      <c r="L65" s="32"/>
      <c r="M65" s="33"/>
      <c r="N65" s="33"/>
      <c r="O65" s="33"/>
    </row>
    <row r="66" spans="1:15" x14ac:dyDescent="0.2">
      <c r="A66" s="30"/>
      <c r="B66" s="30"/>
      <c r="C66" s="31"/>
      <c r="L66" s="32"/>
      <c r="M66" s="33"/>
      <c r="N66" s="33"/>
      <c r="O66" s="33"/>
    </row>
    <row r="67" spans="1:15" x14ac:dyDescent="0.2">
      <c r="A67" s="30"/>
      <c r="B67" s="30"/>
      <c r="C67" s="31"/>
      <c r="L67" s="32"/>
      <c r="M67" s="33"/>
      <c r="N67" s="33"/>
      <c r="O67" s="33"/>
    </row>
    <row r="68" spans="1:15" x14ac:dyDescent="0.2">
      <c r="A68" s="30"/>
      <c r="B68" s="30"/>
      <c r="C68" s="31"/>
      <c r="L68" s="32"/>
      <c r="M68" s="33"/>
      <c r="N68" s="33"/>
      <c r="O68" s="33"/>
    </row>
    <row r="69" spans="1:15" x14ac:dyDescent="0.2">
      <c r="A69" s="30"/>
      <c r="B69" s="30"/>
      <c r="C69" s="31"/>
      <c r="L69" s="32"/>
      <c r="M69" s="33"/>
      <c r="N69" s="33"/>
      <c r="O69" s="33"/>
    </row>
    <row r="70" spans="1:15" x14ac:dyDescent="0.2">
      <c r="A70" s="30"/>
      <c r="B70" s="30"/>
      <c r="C70" s="31"/>
      <c r="L70" s="32"/>
      <c r="M70" s="33"/>
      <c r="N70" s="33"/>
      <c r="O70" s="33"/>
    </row>
    <row r="71" spans="1:15" x14ac:dyDescent="0.2">
      <c r="A71" s="30"/>
      <c r="B71" s="30"/>
      <c r="C71" s="31"/>
      <c r="L71" s="32"/>
      <c r="M71" s="33"/>
      <c r="N71" s="33"/>
      <c r="O71" s="33"/>
    </row>
    <row r="72" spans="1:15" x14ac:dyDescent="0.2">
      <c r="A72" s="30"/>
      <c r="B72" s="30"/>
      <c r="C72" s="31"/>
      <c r="L72" s="32"/>
      <c r="M72" s="33"/>
      <c r="N72" s="33"/>
      <c r="O72" s="33"/>
    </row>
    <row r="73" spans="1:15" x14ac:dyDescent="0.2">
      <c r="A73" s="30"/>
      <c r="B73" s="30"/>
      <c r="C73" s="31"/>
      <c r="L73" s="32"/>
      <c r="M73" s="33"/>
      <c r="N73" s="33"/>
      <c r="O73" s="33"/>
    </row>
    <row r="74" spans="1:15" x14ac:dyDescent="0.2">
      <c r="A74" s="30"/>
      <c r="B74" s="30"/>
      <c r="C74" s="31"/>
      <c r="L74" s="32"/>
      <c r="M74" s="33"/>
      <c r="N74" s="33"/>
      <c r="O74" s="33"/>
    </row>
    <row r="75" spans="1:15" x14ac:dyDescent="0.2">
      <c r="A75" s="30"/>
      <c r="B75" s="30"/>
      <c r="C75" s="31"/>
      <c r="L75" s="32"/>
      <c r="M75" s="33"/>
      <c r="N75" s="33"/>
      <c r="O75" s="33"/>
    </row>
    <row r="76" spans="1:15" x14ac:dyDescent="0.2">
      <c r="A76" s="30"/>
      <c r="B76" s="30"/>
      <c r="C76" s="31"/>
      <c r="L76" s="32"/>
      <c r="M76" s="33"/>
      <c r="N76" s="33"/>
      <c r="O76" s="33"/>
    </row>
    <row r="77" spans="1:15" x14ac:dyDescent="0.2">
      <c r="A77" s="30"/>
      <c r="B77" s="30"/>
      <c r="C77" s="31"/>
      <c r="L77" s="32"/>
      <c r="M77" s="33"/>
      <c r="N77" s="33"/>
      <c r="O77" s="33"/>
    </row>
    <row r="78" spans="1:15" x14ac:dyDescent="0.2">
      <c r="A78" s="30"/>
      <c r="B78" s="30"/>
      <c r="C78" s="31"/>
      <c r="L78" s="32"/>
      <c r="M78" s="33"/>
      <c r="N78" s="33"/>
      <c r="O78" s="33"/>
    </row>
    <row r="79" spans="1:15" x14ac:dyDescent="0.2">
      <c r="A79" s="30"/>
      <c r="B79" s="30"/>
      <c r="C79" s="31"/>
      <c r="L79" s="32"/>
      <c r="M79" s="33"/>
      <c r="N79" s="33"/>
      <c r="O79" s="33"/>
    </row>
    <row r="80" spans="1:15" x14ac:dyDescent="0.2">
      <c r="M80" s="35"/>
      <c r="N80" s="35"/>
      <c r="O80" s="35"/>
    </row>
    <row r="81" spans="12:15" x14ac:dyDescent="0.2">
      <c r="M81" s="35"/>
      <c r="N81" s="35"/>
      <c r="O81" s="35"/>
    </row>
    <row r="82" spans="12:15" x14ac:dyDescent="0.2">
      <c r="M82" s="35"/>
      <c r="N82" s="35"/>
      <c r="O82" s="35"/>
    </row>
    <row r="83" spans="12:15" x14ac:dyDescent="0.2">
      <c r="M83" s="35"/>
      <c r="N83" s="35"/>
      <c r="O83" s="35"/>
    </row>
    <row r="84" spans="12:15" x14ac:dyDescent="0.2">
      <c r="M84" s="35"/>
      <c r="N84" s="35"/>
      <c r="O84" s="35"/>
    </row>
    <row r="85" spans="12:15" x14ac:dyDescent="0.2">
      <c r="M85" s="35"/>
      <c r="N85" s="35"/>
      <c r="O85" s="35"/>
    </row>
    <row r="86" spans="12:15" x14ac:dyDescent="0.2">
      <c r="M86" s="35"/>
      <c r="N86" s="35"/>
      <c r="O86" s="35"/>
    </row>
    <row r="87" spans="12:15" x14ac:dyDescent="0.2">
      <c r="M87" s="35"/>
      <c r="N87" s="35"/>
      <c r="O87" s="35"/>
    </row>
    <row r="88" spans="12:15" x14ac:dyDescent="0.2">
      <c r="M88" s="35"/>
      <c r="N88" s="35"/>
      <c r="O88" s="35"/>
    </row>
    <row r="89" spans="12:15" x14ac:dyDescent="0.2">
      <c r="M89" s="35"/>
      <c r="N89" s="35"/>
      <c r="O89" s="35"/>
    </row>
    <row r="90" spans="12:15" x14ac:dyDescent="0.2">
      <c r="M90" s="35"/>
      <c r="N90" s="35"/>
      <c r="O90" s="35"/>
    </row>
    <row r="91" spans="12:15" x14ac:dyDescent="0.2">
      <c r="M91" s="35"/>
      <c r="N91" s="35"/>
      <c r="O91" s="35"/>
    </row>
    <row r="92" spans="12:15" x14ac:dyDescent="0.2">
      <c r="M92" s="35"/>
      <c r="N92" s="35"/>
      <c r="O92" s="35"/>
    </row>
    <row r="93" spans="12:15" x14ac:dyDescent="0.2">
      <c r="M93" s="35"/>
      <c r="N93" s="35"/>
      <c r="O93" s="35"/>
    </row>
    <row r="94" spans="12:15" x14ac:dyDescent="0.2">
      <c r="L94" s="32"/>
      <c r="M94" s="35"/>
      <c r="N94" s="35"/>
      <c r="O94" s="35"/>
    </row>
    <row r="95" spans="12:15" x14ac:dyDescent="0.2">
      <c r="M95" s="35"/>
      <c r="N95" s="35"/>
      <c r="O95" s="35"/>
    </row>
    <row r="96" spans="12:15" x14ac:dyDescent="0.2">
      <c r="L96" s="32"/>
      <c r="M96" s="35"/>
      <c r="N96" s="35"/>
      <c r="O96" s="35"/>
    </row>
    <row r="97" spans="12:15" x14ac:dyDescent="0.2">
      <c r="L97" s="32"/>
      <c r="M97" s="35"/>
      <c r="N97" s="35"/>
      <c r="O97" s="35"/>
    </row>
    <row r="98" spans="12:15" x14ac:dyDescent="0.2">
      <c r="L98" s="32"/>
      <c r="M98" s="35"/>
      <c r="N98" s="35"/>
      <c r="O98" s="35"/>
    </row>
    <row r="99" spans="12:15" x14ac:dyDescent="0.2">
      <c r="L99" s="32"/>
      <c r="M99" s="35"/>
      <c r="N99" s="35"/>
      <c r="O99" s="35"/>
    </row>
    <row r="100" spans="12:15" x14ac:dyDescent="0.2">
      <c r="L100" s="32"/>
      <c r="M100" s="35"/>
      <c r="N100" s="35"/>
      <c r="O100" s="35"/>
    </row>
    <row r="101" spans="12:15" x14ac:dyDescent="0.2">
      <c r="L101" s="32"/>
      <c r="M101" s="35"/>
      <c r="N101" s="35"/>
      <c r="O101" s="35"/>
    </row>
    <row r="102" spans="12:15" x14ac:dyDescent="0.2">
      <c r="M102" s="35"/>
      <c r="N102" s="35"/>
      <c r="O102" s="35"/>
    </row>
    <row r="103" spans="12:15" x14ac:dyDescent="0.2">
      <c r="M103" s="35"/>
      <c r="N103" s="35"/>
      <c r="O103" s="3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164"/>
  <sheetViews>
    <sheetView tabSelected="1" workbookViewId="0">
      <selection activeCell="M2" sqref="M2"/>
    </sheetView>
  </sheetViews>
  <sheetFormatPr baseColWidth="10" defaultColWidth="8.83203125" defaultRowHeight="15" x14ac:dyDescent="0.2"/>
  <cols>
    <col min="1" max="1" width="11.6640625" customWidth="1"/>
    <col min="2" max="2" width="10.6640625" style="23" customWidth="1"/>
    <col min="3" max="9" width="10.6640625" customWidth="1"/>
    <col min="12" max="12" width="9.1640625" style="18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</cols>
  <sheetData>
    <row r="1" spans="1:30" s="10" customFormat="1" ht="32" thickBot="1" x14ac:dyDescent="0.25">
      <c r="A1" s="17" t="str">
        <f ca="1">INDIRECT(CONCATENATE("'All DATA'!A",$N1))</f>
        <v>Private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6" thickBot="1" x14ac:dyDescent="0.25">
      <c r="A2" s="18" t="str">
        <f ca="1">CONCATENATE("Table ",N2,"a. College Enrollment Rates in the First Fall after High School Graduation for Classes ",A4," and ",A5,", School Percentile Distribution")</f>
        <v>Table 1a. College Enrollment Rates in the First Fall after High School Graduation for Classes 2016 and 2017,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6" thickBot="1" x14ac:dyDescent="0.25">
      <c r="A4" s="14">
        <f ca="1">INDIRECT(CONCATENATE("'ALL DATA'!",O$1,$N4))</f>
        <v>2016</v>
      </c>
      <c r="B4" s="15">
        <f ca="1">INDIRECT(CONCATENATE("'ALL DATA'!",X$1,$N4))</f>
        <v>280</v>
      </c>
      <c r="C4" s="16">
        <f ca="1">IF(ISBLANK(INDIRECT(CONCATENATE("'ALL DATA'!",Y$1,$N4))),"*",INDIRECT(CONCATENATE("'ALL DATA'!",Y$1,$N4)))</f>
        <v>0.78378378378378377</v>
      </c>
      <c r="D4" s="16">
        <f t="shared" ref="D4:D5" ca="1" si="0">IF(ISBLANK(INDIRECT(CONCATENATE("'ALL DATA'!",Z$1,$N4))),"*",INDIRECT(CONCATENATE("'ALL DATA'!",Z$1,$N4)))</f>
        <v>0.86180371352785146</v>
      </c>
      <c r="E4" s="16">
        <f t="shared" ref="E4:E5" ca="1" si="1">IF(ISBLANK(INDIRECT(CONCATENATE("'ALL DATA'!",AA$1,$N4))),"*",INDIRECT(CONCATENATE("'ALL DATA'!",AA$1,$N4)))</f>
        <v>0.90807150595882991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6" thickBot="1" x14ac:dyDescent="0.25">
      <c r="A5" s="14">
        <f ca="1">INDIRECT(CONCATENATE("'ALL DATA'!",O$1,$N5))</f>
        <v>2017</v>
      </c>
      <c r="B5" s="15">
        <f ca="1">INDIRECT(CONCATENATE("'ALL DATA'!",X$1,$N5))</f>
        <v>218</v>
      </c>
      <c r="C5" s="16">
        <f ca="1">IF(ISBLANK(INDIRECT(CONCATENATE("'ALL DATA'!",Y$1,$N5))),"*",INDIRECT(CONCATENATE("'ALL DATA'!",Y$1,$N5)))</f>
        <v>0.80555555555555558</v>
      </c>
      <c r="D5" s="16">
        <f t="shared" ca="1" si="0"/>
        <v>0.88157382158161268</v>
      </c>
      <c r="E5" s="16">
        <f t="shared" ca="1" si="1"/>
        <v>0.91764705882352937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 x14ac:dyDescent="0.2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 x14ac:dyDescent="0.2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6" thickBot="1" x14ac:dyDescent="0.25">
      <c r="A8" t="str">
        <f ca="1">CONCATENATE("Table ",N8,"b. College Enrollment Rates in the First Fall after High School Graduation for Classes ",A10," and ",A11,", Student-Weighted Totals")</f>
        <v>Table 1b. College Enrollment Rates in the First Fall after High School Graduation for Classes 2016 and 2017,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33" thickBot="1" x14ac:dyDescent="0.25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2">INDIRECT(CONCATENATE("'All DATA'!",P$1,$N10))</f>
        <v>34379</v>
      </c>
      <c r="C10" s="16">
        <f ca="1">IF(ISBLANK(INDIRECT(CONCATENATE("'All DATA'!",Q$1,$N10))),"*",INDIRECT(CONCATENATE("'All DATA'!",Q$1,$N10)))</f>
        <v>0.83376479827801853</v>
      </c>
      <c r="D10" s="16">
        <f t="shared" ref="D10:D11" ca="1" si="3">IF(ISBLANK(INDIRECT(CONCATENATE("'All DATA'!",R$1,$N10))),"*",INDIRECT(CONCATENATE("'All DATA'!",R$1,$N10)))</f>
        <v>0.50565752348817594</v>
      </c>
      <c r="E10" s="16">
        <f t="shared" ref="E10:E11" ca="1" si="4">IF(ISBLANK(INDIRECT(CONCATENATE("'All DATA'!",S$1,$N10))),"*",INDIRECT(CONCATENATE("'All DATA'!",S$1,$N10)))</f>
        <v>0.32810727478984264</v>
      </c>
      <c r="F10" s="16">
        <f t="shared" ref="F10:F11" ca="1" si="5">IF(ISBLANK(INDIRECT(CONCATENATE("'All DATA'!",T$1,$N10))),"*",INDIRECT(CONCATENATE("'All DATA'!",T$1,$N10)))</f>
        <v>0.10570406352715321</v>
      </c>
      <c r="G10" s="16">
        <f t="shared" ref="G10:G11" ca="1" si="6">IF(ISBLANK(INDIRECT(CONCATENATE("'All DATA'!",U$1,$N10))),"*",INDIRECT(CONCATENATE("'All DATA'!",U$1,$N10)))</f>
        <v>0.7280607347508653</v>
      </c>
      <c r="H10" s="16">
        <f t="shared" ref="H10:H11" ca="1" si="7">IF(ISBLANK(INDIRECT(CONCATENATE("'All DATA'!",V$1,$N10))),"*",INDIRECT(CONCATENATE("'All DATA'!",V$1,$N10)))</f>
        <v>0.514296518223334</v>
      </c>
      <c r="I10" s="16">
        <f t="shared" ref="I10:I11" ca="1" si="8">IF(ISBLANK(INDIRECT(CONCATENATE("'All DATA'!",W$1,$N10))),"*",INDIRECT(CONCATENATE("'All DATA'!",W$1,$N10)))</f>
        <v>0.31946828005468453</v>
      </c>
      <c r="J10" s="1"/>
      <c r="K10" s="1"/>
      <c r="N10" s="24">
        <f>2+8*($M$1-1)</f>
        <v>2</v>
      </c>
    </row>
    <row r="11" spans="1:30" s="4" customFormat="1" ht="16" thickBot="1" x14ac:dyDescent="0.25">
      <c r="A11" s="14">
        <f ca="1">INDIRECT(CONCATENATE("'All DATA'!",O$1,$N11))</f>
        <v>2017</v>
      </c>
      <c r="B11" s="15">
        <f t="shared" ca="1" si="2"/>
        <v>25834</v>
      </c>
      <c r="C11" s="16">
        <f ca="1">IF(ISBLANK(INDIRECT(CONCATENATE("'All DATA'!",Q$1,$N11))),"*",INDIRECT(CONCATENATE("'All DATA'!",Q$1,$N11)))</f>
        <v>0.83893318882093371</v>
      </c>
      <c r="D11" s="16">
        <f t="shared" ca="1" si="3"/>
        <v>0.50046450414182864</v>
      </c>
      <c r="E11" s="16">
        <f t="shared" ca="1" si="4"/>
        <v>0.33846868467910507</v>
      </c>
      <c r="F11" s="16">
        <f t="shared" ca="1" si="5"/>
        <v>9.022992955020516E-2</v>
      </c>
      <c r="G11" s="16">
        <f t="shared" ca="1" si="6"/>
        <v>0.74870325927072845</v>
      </c>
      <c r="H11" s="16">
        <f t="shared" ca="1" si="7"/>
        <v>0.5179995354958582</v>
      </c>
      <c r="I11" s="16">
        <f t="shared" ca="1" si="8"/>
        <v>0.32093365332507551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 x14ac:dyDescent="0.2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 x14ac:dyDescent="0.2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 x14ac:dyDescent="0.2">
      <c r="A14" t="str">
        <f ca="1">CONCATENATE("Figure ", RIGHT(A8,LEN(A8)-6))</f>
        <v>Figure 1b.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4" spans="1:29" s="18" customFormat="1" x14ac:dyDescent="0.2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2a. College Enrollment Rates in the First Year after High School Graduation for Classes 2015 and 2016,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6" thickBot="1" x14ac:dyDescent="0.25">
      <c r="A37" s="14">
        <f ca="1">INDIRECT(CONCATENATE("'ALL DATA'!",O$1,$N37))</f>
        <v>2015</v>
      </c>
      <c r="B37" s="15">
        <f ca="1">INDIRECT(CONCATENATE("'ALL DATA'!",X$1,$N37))</f>
        <v>342</v>
      </c>
      <c r="C37" s="16">
        <f ca="1">IF(ISBLANK(INDIRECT(CONCATENATE("'ALL DATA'!",Y$1,$N37))),"*",INDIRECT(CONCATENATE("'ALL DATA'!",Y$1,$N37)))</f>
        <v>0.82222222222222219</v>
      </c>
      <c r="D37" s="16">
        <f t="shared" ref="D37:D38" ca="1" si="9">IF(ISBLANK(INDIRECT(CONCATENATE("'ALL DATA'!",Z$1,$N37))),"*",INDIRECT(CONCATENATE("'ALL DATA'!",Z$1,$N37)))</f>
        <v>0.88834688346883461</v>
      </c>
      <c r="E37" s="16">
        <f t="shared" ref="E37:E38" ca="1" si="10">IF(ISBLANK(INDIRECT(CONCATENATE("'ALL DATA'!",AA$1,$N37))),"*",INDIRECT(CONCATENATE("'ALL DATA'!",AA$1,$N37)))</f>
        <v>0.92727272727272725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6" thickBot="1" x14ac:dyDescent="0.25">
      <c r="A38" s="14">
        <f ca="1">INDIRECT(CONCATENATE("'ALL DATA'!",O$1,$N38))</f>
        <v>2016</v>
      </c>
      <c r="B38" s="15">
        <f ca="1">INDIRECT(CONCATENATE("'ALL DATA'!",X$1,$N38))</f>
        <v>280</v>
      </c>
      <c r="C38" s="16">
        <f ca="1">IF(ISBLANK(INDIRECT(CONCATENATE("'ALL DATA'!",Y$1,$N38))),"*",INDIRECT(CONCATENATE("'ALL DATA'!",Y$1,$N38)))</f>
        <v>0.81665393430099309</v>
      </c>
      <c r="D38" s="16">
        <f t="shared" ca="1" si="9"/>
        <v>0.88998886575979086</v>
      </c>
      <c r="E38" s="16">
        <f t="shared" ca="1" si="10"/>
        <v>0.93006651017214392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 x14ac:dyDescent="0.2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 x14ac:dyDescent="0.2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6" thickBot="1" x14ac:dyDescent="0.25">
      <c r="A41" s="11" t="str">
        <f ca="1">CONCATENATE("Table ",N41,"b. College Enrollment Rates in the First Year after High School Graduation for Classes ",A43," and ",A44,", Student-Weighted Totals")</f>
        <v>Table 2b. College Enrollment Rates in the First Year after High School Graduation for Classes 2015 and 2016,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6" thickBot="1" x14ac:dyDescent="0.25">
      <c r="A43" s="14">
        <f ca="1">INDIRECT(CONCATENATE("'All DATA'!",O$1,$N43))</f>
        <v>2015</v>
      </c>
      <c r="B43" s="15">
        <f t="shared" ref="B43:B44" ca="1" si="11">INDIRECT(CONCATENATE("'All DATA'!",P$1,$N43))</f>
        <v>41822</v>
      </c>
      <c r="C43" s="16">
        <f ca="1">IF(ISBLANK(INDIRECT(CONCATENATE("'All DATA'!",Q$1,$N43))),"*",INDIRECT(CONCATENATE("'All DATA'!",Q$1,$N43)))</f>
        <v>0.8809717373631103</v>
      </c>
      <c r="D43" s="16">
        <f t="shared" ref="D43:D44" ca="1" si="12">IF(ISBLANK(INDIRECT(CONCATENATE("'All DATA'!",R$1,$N43))),"*",INDIRECT(CONCATENATE("'All DATA'!",R$1,$N43)))</f>
        <v>0.52307398020180762</v>
      </c>
      <c r="E43" s="16">
        <f t="shared" ref="E43:E44" ca="1" si="13">IF(ISBLANK(INDIRECT(CONCATENATE("'All DATA'!",S$1,$N43))),"*",INDIRECT(CONCATENATE("'All DATA'!",S$1,$N43)))</f>
        <v>0.35789775716130268</v>
      </c>
      <c r="F43" s="16">
        <f t="shared" ref="F43:F44" ca="1" si="14">IF(ISBLANK(INDIRECT(CONCATENATE("'All DATA'!",T$1,$N43))),"*",INDIRECT(CONCATENATE("'All DATA'!",T$1,$N43)))</f>
        <v>0.10802926689302281</v>
      </c>
      <c r="G43" s="16">
        <f t="shared" ref="G43:G44" ca="1" si="15">IF(ISBLANK(INDIRECT(CONCATENATE("'All DATA'!",U$1,$N43))),"*",INDIRECT(CONCATENATE("'All DATA'!",U$1,$N43)))</f>
        <v>0.77294247047008746</v>
      </c>
      <c r="H43" s="16">
        <f t="shared" ref="H43:H44" ca="1" si="16">IF(ISBLANK(INDIRECT(CONCATENATE("'All DATA'!",V$1,$N43))),"*",INDIRECT(CONCATENATE("'All DATA'!",V$1,$N43)))</f>
        <v>0.54820429439051221</v>
      </c>
      <c r="I43" s="16">
        <f t="shared" ref="I43:I44" ca="1" si="17">IF(ISBLANK(INDIRECT(CONCATENATE("'All DATA'!",W$1,$N43))),"*",INDIRECT(CONCATENATE("'All DATA'!",W$1,$N43)))</f>
        <v>0.33276744297259814</v>
      </c>
      <c r="J43" s="10"/>
      <c r="N43" s="24">
        <f>4+8*($M$1-1)</f>
        <v>4</v>
      </c>
    </row>
    <row r="44" spans="1:29" ht="16" thickBot="1" x14ac:dyDescent="0.25">
      <c r="A44" s="14">
        <f ca="1">INDIRECT(CONCATENATE("'All DATA'!",O$1,$N44))</f>
        <v>2016</v>
      </c>
      <c r="B44" s="15">
        <f t="shared" ca="1" si="11"/>
        <v>34379</v>
      </c>
      <c r="C44" s="16">
        <f ca="1">IF(ISBLANK(INDIRECT(CONCATENATE("'All DATA'!",Q$1,$N44))),"*",INDIRECT(CONCATENATE("'All DATA'!",Q$1,$N44)))</f>
        <v>0.8612815963233369</v>
      </c>
      <c r="D44" s="16">
        <f t="shared" ca="1" si="12"/>
        <v>0.52235376247127607</v>
      </c>
      <c r="E44" s="16">
        <f t="shared" ca="1" si="13"/>
        <v>0.33892783385206088</v>
      </c>
      <c r="F44" s="16">
        <f t="shared" ca="1" si="14"/>
        <v>0.11204514383780796</v>
      </c>
      <c r="G44" s="16">
        <f t="shared" ca="1" si="15"/>
        <v>0.74923645248552895</v>
      </c>
      <c r="H44" s="16">
        <f t="shared" ca="1" si="16"/>
        <v>0.52948020593967249</v>
      </c>
      <c r="I44" s="16">
        <f t="shared" ca="1" si="17"/>
        <v>0.33180139038366446</v>
      </c>
      <c r="J44" s="10"/>
      <c r="N44" s="24">
        <f>5+8*($M$1-1)</f>
        <v>5</v>
      </c>
    </row>
    <row r="45" spans="1:29" x14ac:dyDescent="0.2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">
      <c r="A47" s="10" t="str">
        <f ca="1">CONCATENATE("Figure ", RIGHT(A41,LEN(A41)-6))</f>
        <v>Figure 2b. College Enrollment Rates in the First Year after High School Graduation for Classes 2015 and 2016,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3a. College Enrollment Rates in the First Two Years after High School Graduation for Classes 2014 and 2015,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6" thickBot="1" x14ac:dyDescent="0.25">
      <c r="A70" s="14">
        <f ca="1">INDIRECT(CONCATENATE("'ALL DATA'!",O$1,$N70))</f>
        <v>2014</v>
      </c>
      <c r="B70" s="15">
        <f ca="1">INDIRECT(CONCATENATE("'ALL DATA'!",X$1,$N70))</f>
        <v>366</v>
      </c>
      <c r="C70" s="16">
        <f ca="1">IF(ISBLANK(INDIRECT(CONCATENATE("'ALL DATA'!",Y$1,$N70))),"*",INDIRECT(CONCATENATE("'ALL DATA'!",Y$1,$N70)))</f>
        <v>0.84883720930232553</v>
      </c>
      <c r="D70" s="16">
        <f t="shared" ref="D70" ca="1" si="18">IF(ISBLANK(INDIRECT(CONCATENATE("'ALL DATA'!",Z$1,$N70))),"*",INDIRECT(CONCATENATE("'ALL DATA'!",Z$1,$N70)))</f>
        <v>0.91069461851050093</v>
      </c>
      <c r="E70" s="16">
        <f t="shared" ref="E70" ca="1" si="19">IF(ISBLANK(INDIRECT(CONCATENATE("'ALL DATA'!",AA$1,$N70))),"*",INDIRECT(CONCATENATE("'ALL DATA'!",AA$1,$N70)))</f>
        <v>0.94674556213017746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6" thickBot="1" x14ac:dyDescent="0.25">
      <c r="A71" s="14">
        <f ca="1">INDIRECT(CONCATENATE("'ALL DATA'!",O$1,$N71))</f>
        <v>2015</v>
      </c>
      <c r="B71" s="15">
        <f ca="1">INDIRECT(CONCATENATE("'ALL DATA'!",X$1,$N71))</f>
        <v>342</v>
      </c>
      <c r="C71" s="16">
        <f ca="1">IF(ISBLANK(INDIRECT(CONCATENATE("'ALL DATA'!",Y$1,$N71))),"*",INDIRECT(CONCATENATE("'ALL DATA'!",Y$1,$N71)))</f>
        <v>0.86170212765957444</v>
      </c>
      <c r="D71" s="16">
        <f t="shared" ref="D71" ca="1" si="20">IF(ISBLANK(INDIRECT(CONCATENATE("'ALL DATA'!",Z$1,$N71))),"*",INDIRECT(CONCATENATE("'ALL DATA'!",Z$1,$N71)))</f>
        <v>0.91842598753856386</v>
      </c>
      <c r="E71" s="16">
        <f t="shared" ref="E71" ca="1" si="21">IF(ISBLANK(INDIRECT(CONCATENATE("'ALL DATA'!",AA$1,$N71))),"*",INDIRECT(CONCATENATE("'ALL DATA'!",AA$1,$N71)))</f>
        <v>0.94758064516129037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 x14ac:dyDescent="0.2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 x14ac:dyDescent="0.2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3b. College Enrollment Rates in the First Two Years after High School Graduation for Classes 2014 and 2015,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6" thickBot="1" x14ac:dyDescent="0.25">
      <c r="A76" s="14">
        <f ca="1">INDIRECT(CONCATENATE("'All DATA'!",O$1,$N76))</f>
        <v>2014</v>
      </c>
      <c r="B76" s="15">
        <f t="shared" ref="B76:B77" ca="1" si="22">INDIRECT(CONCATENATE("'All DATA'!",P$1,$N76))</f>
        <v>45408</v>
      </c>
      <c r="C76" s="16">
        <f ca="1">IF(ISBLANK(INDIRECT(CONCATENATE("'All DATA'!",Q$1,$N76))),"*",INDIRECT(CONCATENATE("'All DATA'!",Q$1,$N76)))</f>
        <v>0.89896053558844258</v>
      </c>
      <c r="D76" s="16">
        <f t="shared" ref="D76:D77" ca="1" si="23">IF(ISBLANK(INDIRECT(CONCATENATE("'All DATA'!",R$1,$N76))),"*",INDIRECT(CONCATENATE("'All DATA'!",R$1,$N76)))</f>
        <v>0.53290169133192389</v>
      </c>
      <c r="E76" s="16">
        <f t="shared" ref="E76:E77" ca="1" si="24">IF(ISBLANK(INDIRECT(CONCATENATE("'All DATA'!",S$1,$N76))),"*",INDIRECT(CONCATENATE("'All DATA'!",S$1,$N76)))</f>
        <v>0.36605884425651869</v>
      </c>
      <c r="F76" s="16">
        <f t="shared" ref="F76:F77" ca="1" si="25">IF(ISBLANK(INDIRECT(CONCATENATE("'All DATA'!",T$1,$N76))),"*",INDIRECT(CONCATENATE("'All DATA'!",T$1,$N76)))</f>
        <v>0.11612491190979563</v>
      </c>
      <c r="G76" s="16">
        <f t="shared" ref="G76:G77" ca="1" si="26">IF(ISBLANK(INDIRECT(CONCATENATE("'All DATA'!",U$1,$N76))),"*",INDIRECT(CONCATENATE("'All DATA'!",U$1,$N76)))</f>
        <v>0.7828356236786469</v>
      </c>
      <c r="H76" s="16">
        <f t="shared" ref="H76:H77" ca="1" si="27">IF(ISBLANK(INDIRECT(CONCATENATE("'All DATA'!",V$1,$N76))),"*",INDIRECT(CONCATENATE("'All DATA'!",V$1,$N76)))</f>
        <v>0.55485817477096544</v>
      </c>
      <c r="I76" s="16">
        <f t="shared" ref="I76:I77" ca="1" si="28">IF(ISBLANK(INDIRECT(CONCATENATE("'All DATA'!",W$1,$N76))),"*",INDIRECT(CONCATENATE("'All DATA'!",W$1,$N76)))</f>
        <v>0.34410236081747708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6" thickBot="1" x14ac:dyDescent="0.25">
      <c r="A77" s="14">
        <f ca="1">INDIRECT(CONCATENATE("'All DATA'!",O$1,$N77))</f>
        <v>2015</v>
      </c>
      <c r="B77" s="15">
        <f t="shared" ca="1" si="22"/>
        <v>41822</v>
      </c>
      <c r="C77" s="16">
        <f ca="1">IF(ISBLANK(INDIRECT(CONCATENATE("'All DATA'!",Q$1,$N77))),"*",INDIRECT(CONCATENATE("'All DATA'!",Q$1,$N77)))</f>
        <v>0.90744105972932909</v>
      </c>
      <c r="D77" s="16">
        <f t="shared" ca="1" si="23"/>
        <v>0.5398354932810483</v>
      </c>
      <c r="E77" s="16">
        <f t="shared" ca="1" si="24"/>
        <v>0.3676055664482808</v>
      </c>
      <c r="F77" s="16">
        <f t="shared" ca="1" si="25"/>
        <v>0.11639806800248673</v>
      </c>
      <c r="G77" s="16">
        <f t="shared" ca="1" si="26"/>
        <v>0.79104299172684234</v>
      </c>
      <c r="H77" s="16">
        <f t="shared" ca="1" si="27"/>
        <v>0.56307684950504522</v>
      </c>
      <c r="I77" s="16">
        <f t="shared" ca="1" si="28"/>
        <v>0.34436421022428387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 x14ac:dyDescent="0.2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 x14ac:dyDescent="0.2">
      <c r="A80" s="10" t="str">
        <f ca="1">CONCATENATE("Figure ", RIGHT(A74,LEN(A74)-6))</f>
        <v>Figure 3b. College Enrollment Rates in the First Two Years after High School Graduation for Classes 2014 and 2015,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 x14ac:dyDescent="0.2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 x14ac:dyDescent="0.2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 x14ac:dyDescent="0.2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 x14ac:dyDescent="0.2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 x14ac:dyDescent="0.2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 x14ac:dyDescent="0.2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 x14ac:dyDescent="0.2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 x14ac:dyDescent="0.2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 x14ac:dyDescent="0.2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 x14ac:dyDescent="0.2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 x14ac:dyDescent="0.2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 x14ac:dyDescent="0.2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 x14ac:dyDescent="0.2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 x14ac:dyDescent="0.2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 x14ac:dyDescent="0.2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 x14ac:dyDescent="0.2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 x14ac:dyDescent="0.2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 x14ac:dyDescent="0.2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 x14ac:dyDescent="0.2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 x14ac:dyDescent="0.2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6" thickBot="1" x14ac:dyDescent="0.25">
      <c r="A101" s="11" t="str">
        <f ca="1">CONCATENATE("Table ",N101,"a. Persistence Rates from First to Second Year of College for Class of ",A103,", School Percentile Distribution")</f>
        <v>Table 4a. Persistence Rates from First to Second Year of College for Class of 2015,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6" thickBot="1" x14ac:dyDescent="0.25">
      <c r="A103" s="14">
        <f ca="1">INDIRECT(CONCATENATE("'ALL DATA'!",O$1,$N103))</f>
        <v>2015</v>
      </c>
      <c r="B103" s="15">
        <f ca="1">INDIRECT(CONCATENATE("'ALL DATA'!",X$1,$N103))</f>
        <v>342</v>
      </c>
      <c r="C103" s="16">
        <f ca="1">IF(ISBLANK(INDIRECT(CONCATENATE("'ALL DATA'!",Y$1,$N103))),"*",INDIRECT(CONCATENATE("'ALL DATA'!",Y$1,$N103)))</f>
        <v>0.91304347826086951</v>
      </c>
      <c r="D103" s="16">
        <f t="shared" ref="D103" ca="1" si="29">IF(ISBLANK(INDIRECT(CONCATENATE("'ALL DATA'!",Z$1,$N103))),"*",INDIRECT(CONCATENATE("'ALL DATA'!",Z$1,$N103)))</f>
        <v>0.95238095238095233</v>
      </c>
      <c r="E103" s="16">
        <f t="shared" ref="E103" ca="1" si="30">IF(ISBLANK(INDIRECT(CONCATENATE("'ALL DATA'!",AA$1,$N103))),"*",INDIRECT(CONCATENATE("'ALL DATA'!",AA$1,$N103)))</f>
        <v>0.97058823529411764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4b. Persistence Rates from First to Second Year of College for Class of 2015,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6" thickBot="1" x14ac:dyDescent="0.25">
      <c r="A108" s="14">
        <f ca="1">INDIRECT(CONCATENATE("'All DATA'!",O$1,$N108))</f>
        <v>2015</v>
      </c>
      <c r="B108" s="15">
        <f t="shared" ref="B108" ca="1" si="31">INDIRECT(CONCATENATE("'All DATA'!",P$1,$N108))</f>
        <v>36844</v>
      </c>
      <c r="C108" s="16">
        <f ca="1">IF(ISBLANK(INDIRECT(CONCATENATE("'All DATA'!",Q$1,$N108))),"*",INDIRECT(CONCATENATE("'All DATA'!",Q$1,$N108)))</f>
        <v>0.94479426772337427</v>
      </c>
      <c r="D108" s="16">
        <f t="shared" ref="D108" ca="1" si="32">IF(ISBLANK(INDIRECT(CONCATENATE("'All DATA'!",R$1,$N108))),"*",INDIRECT(CONCATENATE("'All DATA'!",R$1,$N108)))</f>
        <v>0.93070031084293292</v>
      </c>
      <c r="E108" s="16">
        <f t="shared" ref="E108" ca="1" si="33">IF(ISBLANK(INDIRECT(CONCATENATE("'All DATA'!",S$1,$N108))),"*",INDIRECT(CONCATENATE("'All DATA'!",S$1,$N108)))</f>
        <v>0.96539283805451626</v>
      </c>
      <c r="F108" s="16">
        <f t="shared" ref="F108" ca="1" si="34">IF(ISBLANK(INDIRECT(CONCATENATE("'All DATA'!",T$1,$N108))),"*",INDIRECT(CONCATENATE("'All DATA'!",T$1,$N108)))</f>
        <v>0.82359451084550683</v>
      </c>
      <c r="G108" s="16">
        <f t="shared" ref="G108" ca="1" si="35">IF(ISBLANK(INDIRECT(CONCATENATE("'All DATA'!",U$1,$N108))),"*",INDIRECT(CONCATENATE("'All DATA'!",U$1,$N108)))</f>
        <v>0.96173358906143658</v>
      </c>
      <c r="H108" s="16">
        <f t="shared" ref="H108" ca="1" si="36">IF(ISBLANK(INDIRECT(CONCATENATE("'All DATA'!",V$1,$N108))),"*",INDIRECT(CONCATENATE("'All DATA'!",V$1,$N108)))</f>
        <v>0.93400793823875783</v>
      </c>
      <c r="I108" s="16">
        <f t="shared" ref="I108" ca="1" si="37">IF(ISBLANK(INDIRECT(CONCATENATE("'All DATA'!",W$1,$N108))),"*",INDIRECT(CONCATENATE("'All DATA'!",W$1,$N108)))</f>
        <v>0.96256377092764245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 x14ac:dyDescent="0.2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 x14ac:dyDescent="0.2">
      <c r="A111" s="10" t="str">
        <f ca="1">CONCATENATE("Figure ", RIGHT(A106,LEN(A106)-6))</f>
        <v>Figure 4b. Persistence Rates from First to Second Year of College for Class of 2015,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 x14ac:dyDescent="0.2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 x14ac:dyDescent="0.2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 x14ac:dyDescent="0.2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 x14ac:dyDescent="0.2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 x14ac:dyDescent="0.2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 x14ac:dyDescent="0.2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 x14ac:dyDescent="0.2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 x14ac:dyDescent="0.2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 x14ac:dyDescent="0.2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 x14ac:dyDescent="0.2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 x14ac:dyDescent="0.2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 x14ac:dyDescent="0.2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 x14ac:dyDescent="0.2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 x14ac:dyDescent="0.2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 x14ac:dyDescent="0.2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 x14ac:dyDescent="0.2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 x14ac:dyDescent="0.2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 x14ac:dyDescent="0.2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 x14ac:dyDescent="0.2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 x14ac:dyDescent="0.2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6" thickBot="1" x14ac:dyDescent="0.25">
      <c r="A132" s="11" t="str">
        <f ca="1">CONCATENATE("Table ",N132,"a. Six-Year Completion Rates for Class of ",A134,", School Percentile Distribution")</f>
        <v>Table 5a. Six-Year Completion Rates for Class of 2011,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6" thickBot="1" x14ac:dyDescent="0.25">
      <c r="A134" s="14">
        <f ca="1">INDIRECT(CONCATENATE("'ALL DATA'!",O$1,$N134))</f>
        <v>2011</v>
      </c>
      <c r="B134" s="15">
        <f ca="1">INDIRECT(CONCATENATE("'ALL DATA'!",X$1,$N134))</f>
        <v>385</v>
      </c>
      <c r="C134" s="16">
        <f ca="1">IF(ISBLANK(INDIRECT(CONCATENATE("'ALL DATA'!",Y$1,$N134))),"*",INDIRECT(CONCATENATE("'ALL DATA'!",Y$1,$N134)))</f>
        <v>0.53072625698324027</v>
      </c>
      <c r="D134" s="16">
        <f t="shared" ref="D134:E134" ca="1" si="38">IF(ISBLANK(INDIRECT(CONCATENATE("'ALL DATA'!",Z$1,$N134))),"*",INDIRECT(CONCATENATE("'ALL DATA'!",Z$1,$N134)))</f>
        <v>0.6875</v>
      </c>
      <c r="E134" s="16">
        <f t="shared" ca="1" si="38"/>
        <v>0.77165354330708658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 x14ac:dyDescent="0.2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 x14ac:dyDescent="0.2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6" thickBot="1" x14ac:dyDescent="0.25">
      <c r="A137" s="11" t="str">
        <f ca="1">CONCATENATE("Table ",N137,"b. Six-Year Completion Rates for Class of ",A139, ", Student-Weighted Totals")</f>
        <v>Table 5b. Six-Year Completion Rates for Class of 2011,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6" thickBot="1" x14ac:dyDescent="0.25">
      <c r="A139" s="14">
        <f ca="1">INDIRECT(CONCATENATE("'All DATA'!",O$1,$N139))</f>
        <v>2011</v>
      </c>
      <c r="B139" s="15">
        <f t="shared" ref="B139" ca="1" si="39">INDIRECT(CONCATENATE("'All DATA'!",P$1,$N139))</f>
        <v>53596</v>
      </c>
      <c r="C139" s="16">
        <f ca="1">IF(ISBLANK(INDIRECT(CONCATENATE("'All DATA'!",Q$1,$N139))),"*",INDIRECT(CONCATENATE("'All DATA'!",Q$1,$N139)))</f>
        <v>0.67491977013209936</v>
      </c>
      <c r="D139" s="16">
        <f t="shared" ref="D139:I139" ca="1" si="40">IF(ISBLANK(INDIRECT(CONCATENATE("'All DATA'!",R$1,$N139))),"*",INDIRECT(CONCATENATE("'All DATA'!",R$1,$N139)))</f>
        <v>0.37138965594447348</v>
      </c>
      <c r="E139" s="16">
        <f t="shared" ca="1" si="40"/>
        <v>0.30353011418762593</v>
      </c>
      <c r="F139" s="16">
        <f t="shared" ca="1" si="40"/>
        <v>4.7354280170161953E-2</v>
      </c>
      <c r="G139" s="16">
        <f t="shared" ca="1" si="40"/>
        <v>0.62756548996193751</v>
      </c>
      <c r="H139" s="16">
        <f t="shared" ca="1" si="40"/>
        <v>0.40993730875438467</v>
      </c>
      <c r="I139" s="16">
        <f t="shared" ca="1" si="40"/>
        <v>0.26498246137771475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 x14ac:dyDescent="0.2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 x14ac:dyDescent="0.2">
      <c r="A142" s="22" t="str">
        <f ca="1">CONCATENATE("Figure ", RIGHT(A137,LEN(A137)-6))</f>
        <v>Figure 5b. Six-Year Completion Rates for Class of 2011,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 x14ac:dyDescent="0.2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 x14ac:dyDescent="0.2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 x14ac:dyDescent="0.2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 x14ac:dyDescent="0.2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 x14ac:dyDescent="0.2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 x14ac:dyDescent="0.2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 x14ac:dyDescent="0.2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 x14ac:dyDescent="0.2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 x14ac:dyDescent="0.2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 x14ac:dyDescent="0.2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 x14ac:dyDescent="0.2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 x14ac:dyDescent="0.2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 x14ac:dyDescent="0.2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 x14ac:dyDescent="0.2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 x14ac:dyDescent="0.2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 x14ac:dyDescent="0.2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 x14ac:dyDescent="0.2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 x14ac:dyDescent="0.2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 x14ac:dyDescent="0.2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 x14ac:dyDescent="0.2">
      <c r="A163" s="28"/>
    </row>
    <row r="164" spans="1:29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21B7DE-E634-4A0F-852E-8500C2127C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AD4EEA-ADE1-4244-8553-7033CFEF5E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A3CF2E-FA30-43F5-B211-49956A3A3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DATA</vt:lpstr>
      <vt:lpstr>group (1)</vt:lpstr>
      <vt:lpstr>'group 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2014-04-30T12:07:14Z</cp:lastPrinted>
  <dcterms:created xsi:type="dcterms:W3CDTF">2013-05-01T18:07:04Z</dcterms:created>
  <dcterms:modified xsi:type="dcterms:W3CDTF">2018-09-26T13:34:51Z</dcterms:modified>
</cp:coreProperties>
</file>