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 11\From Communications\For communications Schools 00 Branch\"/>
    </mc:Choice>
  </mc:AlternateContent>
  <bookViews>
    <workbookView xWindow="0" yWindow="0" windowWidth="25200" windowHeight="11985" tabRatio="828"/>
  </bookViews>
  <sheets>
    <sheet name="Table 0-Descriptives" sheetId="72" r:id="rId1"/>
    <sheet name="Table 1-Average" sheetId="21" r:id="rId2"/>
    <sheet name="Table 2" sheetId="27" r:id="rId3"/>
    <sheet name="Table 3-As_degree" sheetId="9" r:id="rId4"/>
    <sheet name="Table 4-Enrollment_status" sheetId="11" r:id="rId5"/>
    <sheet name="Table 5-Dualenrollment" sheetId="118" r:id="rId6"/>
    <sheet name="Table 6-Number of institutions" sheetId="12" r:id="rId7"/>
    <sheet name="Table 7" sheetId="29" r:id="rId8"/>
    <sheet name="Table 8" sheetId="30" r:id="rId9"/>
    <sheet name="Table 9" sheetId="35" r:id="rId10"/>
    <sheet name="Table 10" sheetId="40" r:id="rId11"/>
    <sheet name="Table 11" sheetId="45" r:id="rId12"/>
    <sheet name="Table 12" sheetId="120" r:id="rId13"/>
    <sheet name="Table 13" sheetId="121" r:id="rId14"/>
    <sheet name="Table 14-stopout" sheetId="122" r:id="rId15"/>
    <sheet name="Table 15" sheetId="123" r:id="rId16"/>
    <sheet name="Table 16" sheetId="124" r:id="rId17"/>
    <sheet name="Table 17" sheetId="125" r:id="rId18"/>
    <sheet name="Table 18" sheetId="126" r:id="rId19"/>
    <sheet name="Table 19" sheetId="127" r:id="rId20"/>
    <sheet name="Table 20" sheetId="128" r:id="rId21"/>
    <sheet name="Table 21" sheetId="129" r:id="rId22"/>
    <sheet name="Table 22" sheetId="131" r:id="rId23"/>
    <sheet name="Table 23" sheetId="130" r:id="rId24"/>
  </sheets>
  <calcPr calcId="152511"/>
</workbook>
</file>

<file path=xl/calcChain.xml><?xml version="1.0" encoding="utf-8"?>
<calcChain xmlns="http://schemas.openxmlformats.org/spreadsheetml/2006/main">
  <c r="B16" i="72" l="1"/>
  <c r="C13" i="72" s="1"/>
  <c r="C16" i="72" s="1"/>
  <c r="C15" i="72"/>
  <c r="C14" i="72"/>
  <c r="E118" i="72" l="1"/>
  <c r="C136" i="72" l="1"/>
  <c r="C135" i="72"/>
  <c r="C134" i="72"/>
  <c r="C126" i="72"/>
  <c r="C125" i="72"/>
  <c r="C124" i="72"/>
  <c r="D161" i="72" l="1"/>
  <c r="D160" i="72"/>
  <c r="D159" i="72"/>
  <c r="D158" i="72"/>
  <c r="D157" i="72"/>
  <c r="D156" i="72"/>
  <c r="D147" i="72"/>
  <c r="D146" i="72"/>
  <c r="D145" i="72"/>
  <c r="D144" i="72"/>
  <c r="C68" i="72"/>
  <c r="C67" i="72"/>
  <c r="C66" i="72"/>
  <c r="C59" i="72"/>
  <c r="C58" i="72"/>
  <c r="C57" i="72"/>
  <c r="E50" i="72"/>
  <c r="D50" i="72"/>
  <c r="E49" i="72"/>
  <c r="D49" i="72"/>
  <c r="E48" i="72"/>
  <c r="D48" i="72"/>
  <c r="E47" i="72"/>
  <c r="D47" i="72"/>
  <c r="E46" i="72"/>
  <c r="D46" i="72"/>
  <c r="E45" i="72"/>
  <c r="D45" i="72"/>
  <c r="E38" i="72"/>
  <c r="D38" i="72"/>
  <c r="E37" i="72"/>
  <c r="D37" i="72"/>
  <c r="E36" i="72"/>
  <c r="D36" i="72"/>
  <c r="E35" i="72"/>
  <c r="D35" i="72"/>
  <c r="E34" i="72"/>
  <c r="D34" i="72"/>
  <c r="E33" i="72"/>
  <c r="D33" i="72"/>
  <c r="C7" i="72"/>
  <c r="C6" i="72"/>
  <c r="C5" i="72"/>
</calcChain>
</file>

<file path=xl/sharedStrings.xml><?xml version="1.0" encoding="utf-8"?>
<sst xmlns="http://schemas.openxmlformats.org/spreadsheetml/2006/main" count="2419" uniqueCount="313">
  <si>
    <t>Gender</t>
  </si>
  <si>
    <t>Men</t>
  </si>
  <si>
    <t>Women</t>
  </si>
  <si>
    <t>Age</t>
  </si>
  <si>
    <t>Total Time Enrolled</t>
  </si>
  <si>
    <t>Number of Institutions</t>
  </si>
  <si>
    <t>Total Time Elapsed</t>
  </si>
  <si>
    <t>TTD type</t>
  </si>
  <si>
    <t>Degree</t>
  </si>
  <si>
    <t>%</t>
  </si>
  <si>
    <t>Intensity</t>
  </si>
  <si>
    <t>TTD Type</t>
  </si>
  <si>
    <t>Mixed Enrollment</t>
  </si>
  <si>
    <t>Dual Enrollment Status</t>
  </si>
  <si>
    <t>With Dual Enrollment</t>
  </si>
  <si>
    <t>Without Dual Enrollment</t>
  </si>
  <si>
    <t>Exclusively Part-Time</t>
  </si>
  <si>
    <t>Associate</t>
  </si>
  <si>
    <t>Exclusively Full-Time</t>
  </si>
  <si>
    <t>Exclusively Full-time</t>
  </si>
  <si>
    <t>Exclusively Part-time</t>
  </si>
  <si>
    <t>3 or More Institutions</t>
  </si>
  <si>
    <t>2 Years</t>
  </si>
  <si>
    <t>3 Years</t>
  </si>
  <si>
    <t>4 Years</t>
  </si>
  <si>
    <t>5-6 Years</t>
  </si>
  <si>
    <t>More than 6 Years</t>
  </si>
  <si>
    <t>6 Years</t>
  </si>
  <si>
    <t>5 Years</t>
  </si>
  <si>
    <t>7-8 Years</t>
  </si>
  <si>
    <t>More than 8 Years</t>
  </si>
  <si>
    <t>Prior Degree Status</t>
  </si>
  <si>
    <t>0 Stop-outs</t>
  </si>
  <si>
    <t>1 Stop-out</t>
  </si>
  <si>
    <t>2 Stop-outs</t>
  </si>
  <si>
    <t>3 or More Stop-outs</t>
  </si>
  <si>
    <t>1 Institution</t>
  </si>
  <si>
    <t>2 Institutions</t>
  </si>
  <si>
    <t>Number of Stop-outs</t>
  </si>
  <si>
    <t>Over Age 20</t>
  </si>
  <si>
    <t>Note: Students with missing age data were excluded from the above table.</t>
  </si>
  <si>
    <t>Note: Students with missing gender data were excluded from the above table.</t>
  </si>
  <si>
    <t xml:space="preserve">Note: Students with missing enrollment intensity data were excluded from the above table. </t>
  </si>
  <si>
    <t>Note: Students with missing gender or age data were excluded from the above table.</t>
  </si>
  <si>
    <t>Note: Students with missing enrollment intensity data were excluded from the above table.</t>
  </si>
  <si>
    <t>20 or Younger</t>
  </si>
  <si>
    <t>Average Time Enrolled</t>
  </si>
  <si>
    <t>Average Time Elapsed</t>
  </si>
  <si>
    <t>Both Associate and Bachelor</t>
  </si>
  <si>
    <t>Overall (N=573,014)</t>
  </si>
  <si>
    <t>Two-Year Public (n=423,112)</t>
  </si>
  <si>
    <t>Overall
 (N=573,014)</t>
  </si>
  <si>
    <t>Overall 
(N=564,263)</t>
  </si>
  <si>
    <t>Two-Year Public (n=416,992)</t>
  </si>
  <si>
    <t>Overall 
(N=540,117)</t>
  </si>
  <si>
    <t>Two-Year Public (n=396,771)</t>
  </si>
  <si>
    <t>Overall 
(N=532,046)</t>
  </si>
  <si>
    <t>Two-Year Public (n=391,187)</t>
  </si>
  <si>
    <t>Overall (N=1,474,682)</t>
  </si>
  <si>
    <t>Four-Year Public (n=1,022,551)</t>
  </si>
  <si>
    <t>Four-Year Private Nonprofit (n=380,462)</t>
  </si>
  <si>
    <t>Four-Year Private For-Profit (n=71,427)</t>
  </si>
  <si>
    <t>Overall 
(N=1,474,682)</t>
  </si>
  <si>
    <t>Four-Year Private 
For-Profit 
(n=71,427)</t>
  </si>
  <si>
    <t>Overall (N=1,470,652)</t>
  </si>
  <si>
    <t>Four-Year Public (n=1,019,991)</t>
  </si>
  <si>
    <t>Four-Year Private Nonprofit 
(n=379,370)</t>
  </si>
  <si>
    <t>Four-Year Private 
For-Profit 
(n=71,051)</t>
  </si>
  <si>
    <t>Overall (N=1,384,497)</t>
  </si>
  <si>
    <t>Four-Year Public (n=952,181)</t>
  </si>
  <si>
    <t>Four-Year Private Nonprofit 
(n=362,404)</t>
  </si>
  <si>
    <t>Four-Year Private 
For-Profit 
(n=69,679)</t>
  </si>
  <si>
    <t>Overall (N=1,380,757)</t>
  </si>
  <si>
    <t>Four-Year Public (n=949,847)</t>
  </si>
  <si>
    <t>Four-Year Private Nonprofit 
(n=361,365)</t>
  </si>
  <si>
    <t>Four-Year Private 
For-Profit 
(n=69,314)</t>
  </si>
  <si>
    <t>Four-Year Private Nonprofit 
(n=380,462)</t>
  </si>
  <si>
    <t>Four-Year Private Nonprofit (n=379,370)</t>
  </si>
  <si>
    <t>Four-Year Private For-Profit (n=71,051)</t>
  </si>
  <si>
    <t>Four-Year Private Nonprofit (n=362,404)</t>
  </si>
  <si>
    <t>Four-Year Private For-Profit (n=69,679)</t>
  </si>
  <si>
    <t>Overall (N=785,292)</t>
  </si>
  <si>
    <t>Four-Year Public (n=529,581)</t>
  </si>
  <si>
    <t>Four-Year Private Nonprofit (n=211,139)</t>
  </si>
  <si>
    <t>Four-Year Private For-Profit (n=44,421)</t>
  </si>
  <si>
    <t>Overall (N=595,465)</t>
  </si>
  <si>
    <t>Four-Year Public (n=420,266)</t>
  </si>
  <si>
    <t>Four-Year Private Nonprofit (n=150,226)</t>
  </si>
  <si>
    <t>Four-Year Private For-Profit (n=24,893)</t>
  </si>
  <si>
    <t>Overall (N=572,650)</t>
  </si>
  <si>
    <t>Two-Year Public (n=422,825)</t>
  </si>
  <si>
    <t>Overall (N=1,474,126)</t>
  </si>
  <si>
    <t>Four-Year Public (n=1,022,223)</t>
  </si>
  <si>
    <t>Four-Year Private Nonprofit (n=380,245)</t>
  </si>
  <si>
    <t>Four-Year Private For-Profit (n=71,419)</t>
  </si>
  <si>
    <t>Two-Year Public (n=420,539)</t>
  </si>
  <si>
    <t>Overall
 (N=570,081)</t>
  </si>
  <si>
    <t>Overall (N=563,951)</t>
  </si>
  <si>
    <t>Two-Year Public (n=416,746)</t>
  </si>
  <si>
    <t>Overall (N=537,432)</t>
  </si>
  <si>
    <t>Two-Year Public (n=394,425)</t>
  </si>
  <si>
    <t>Overall (N=319,434)</t>
  </si>
  <si>
    <t>Two-Year Public (n=233,318)</t>
  </si>
  <si>
    <t>Overall (N=212,319)</t>
  </si>
  <si>
    <t>Two-Year Public (n=157,639)</t>
  </si>
  <si>
    <t>Overall (N=1,472,405)</t>
  </si>
  <si>
    <t>Four-Year Public (n=1,021,357)</t>
  </si>
  <si>
    <t>Four-Year Private Nonprofit (n=379,697)</t>
  </si>
  <si>
    <t>Four-Year Private For-Profit (n=71,109)</t>
  </si>
  <si>
    <t>Overall (N=1,469,646)</t>
  </si>
  <si>
    <t>Four-Year Public (n=1,019,238)</t>
  </si>
  <si>
    <t>Four-Year Private Nonprofit (n=379,160)</t>
  </si>
  <si>
    <t>Four-Year Private For-Profit (n=71,008)</t>
  </si>
  <si>
    <t>Overall (N=1,382,381)</t>
  </si>
  <si>
    <t>Four-Year Public (n=951,096)</t>
  </si>
  <si>
    <t>Four-Year Private For-Profit (n=69,367)</t>
  </si>
  <si>
    <t>Overall (N=784,781)</t>
  </si>
  <si>
    <t>Four-Year Public (n=529,204)</t>
  </si>
  <si>
    <t>Four-Year Private Nonprofit (n=211,033)</t>
  </si>
  <si>
    <t>Four-Year Private For-Profit (n=44,393)</t>
  </si>
  <si>
    <t>Overall (N=595,047)</t>
  </si>
  <si>
    <t>Four-Year Public (n=419,955)</t>
  </si>
  <si>
    <t>Four-Year Private Nonprofit (n=150,133)</t>
  </si>
  <si>
    <t>Four-Year Private For-Profit (n=24,879)</t>
  </si>
  <si>
    <t>Four-Year Private Nonprofit
 (n= 361,685)</t>
  </si>
  <si>
    <t>Two-Year Public (n= 419,317)</t>
  </si>
  <si>
    <t>Overall 
(N= 566,881)</t>
  </si>
  <si>
    <t>Overall</t>
  </si>
  <si>
    <t>With Associate Degree</t>
  </si>
  <si>
    <t>Without Associate Degree</t>
  </si>
  <si>
    <t>Table 1a. Average Time to Degree for Associate Degree Earners (N=573,014)</t>
  </si>
  <si>
    <t>Table 1b. Average Time to Degree for Associate Degree Earners 
by Age (N=564,263)</t>
  </si>
  <si>
    <t>Table 1c. Average Time to Degree for Associate Degree Earners by Gender (N=540,117)</t>
  </si>
  <si>
    <t>Table 1d. Average Time to Degree for Associate Degree Earners
by Age and Gender (N=532,046)</t>
  </si>
  <si>
    <t>Table 2b. Average Time to Degree for Bachelor's Degree Earners by Age and Type of Institution 
where Degree was Received (N=1,470,652)</t>
  </si>
  <si>
    <t>Table 2c. Average Time to Degree for Bachelor's Degree Earners by Gender and Type of Institution 
where Degree was Received (N=1,384,497)</t>
  </si>
  <si>
    <t>Table 2d. Average Time to Degree for Bachelor's Degree Earners by Gender and Type of Institution 
where Degree was Received (N=1,380,757)</t>
  </si>
  <si>
    <t>Table 3a. Average Time to Degree for Bachelor's Degree Earners with/without an Associate Degree by Type of Institution
where Bachelor's Degree was Received (N=1,474,682)</t>
  </si>
  <si>
    <t>Table 3c. Average Time to Degree for Bachelor's Degree Earners with/without an Associate Degree by Gender and Type of Institution 
where Bachelor's Degree was Received (N=1,384,497)</t>
  </si>
  <si>
    <t>Table 3d. Average Time to Degree for Bachelor's Degree Earners with/without an Associate Degree by Age and Type of Institution 
where Bachelor's Degree was Received: Women (N=785,292)</t>
  </si>
  <si>
    <t>Table 4a. Average Time Enrolled for Associate Degree
 Earners by Enrollment Intensity (N=572,650)</t>
  </si>
  <si>
    <t>Table 4c. Average Time Elapsed for Associate Degree Earners by Enrollment Intensity (N=572,650)</t>
  </si>
  <si>
    <t>Table 4b. Average Time Enrolled for Bachelor's Degree Earners by Enrollment Intensity (N=1,474,126)</t>
  </si>
  <si>
    <t>Table 4d. Average Time Elapsed for Bachelor's Degree Earners by Enrollment Intensity (N=1,474,126)</t>
  </si>
  <si>
    <t>Table 5a. Average Time to Degree for Associate Degree Earners with/without Dual Enrollment (N=570,081)</t>
  </si>
  <si>
    <t>Table 5b. Average Time to Degree for Associate Degree Earners with/without Dual Enrollment by Age (N=563,951)</t>
  </si>
  <si>
    <t>Table 5c. Average Time to Degree for Associate Degree Earners with/without Dual Enrollment by Gender (N=537,432)</t>
  </si>
  <si>
    <t>Table 5d. Average Time to Degree for Associate Degree Earners with/without Dual Enrollment by Age: Women (N=319,434)</t>
  </si>
  <si>
    <t>Table 5e. Average Time to Degree for Associate Degree Earners with/without Dual Enrollment by Age: Men (N=212,319)</t>
  </si>
  <si>
    <t>Table 5f. Average Time to Degree for Bachelor's Degree Earners with/without Dual Enrollment by the Type of Institution 
where Degree was Received (N=1,472,405)</t>
  </si>
  <si>
    <t>Table 5g. Average Time to Degree for Bachelor's Degree Earners with/without Dual Enrollment by Age and Type of Institution 
where Degree was Received (N=1,469,646)</t>
  </si>
  <si>
    <t>Table 5h. Average Time to Degree for Bachelor Degree Earners with/without Dual Enrollment by Gender and Type of Institution where Degree was Received (N=1,382,381)</t>
  </si>
  <si>
    <t>Table 5i. Average Time to Degree for Bachelor Degree Earners with/without Dual Enrollment by Age and Type of Institution 
where Degree was Received: Women (N=784,781)</t>
  </si>
  <si>
    <t>Table 5j. Average Time to Degree for Bachelor Degree Earners with/without Dual Enrollment by Age and Type of Institution 
where Degree was Received: Men (N=595,047)</t>
  </si>
  <si>
    <t>Table 12a. Percentage of Bachelor's Degree Earners from Four-Year Private 
For-Profit Institutions by Total Time Enrolled and Number of Institutions 
Attended (N=71,420)</t>
  </si>
  <si>
    <t xml:space="preserve">Table 14a. Percentage of Associate Degree Earners from Two-Year Public 
Institutions by Total Time Enrolled and Number of Stop-outs (N=420,209)
</t>
  </si>
  <si>
    <t>Table 15a. Percentage of Associate Degree Earners from Two-Year Public 
Institutions by Total Time Elapsed and Number of Stop-outs (N=419,317)</t>
  </si>
  <si>
    <t>Table 16a. Percentage of Bachelor's Degree Earners from Four-Year Public 
Institutions by Total Time Enrolled and Number of Stop-outs (N=1,022,446)</t>
  </si>
  <si>
    <t>Table 17a. Percentage of Bachelor's Degree Earners from Four-Year Public 
Institutions by Total Time Elapsed and Number of Stop-outs (N=1,020,430)</t>
  </si>
  <si>
    <t>Table 18a. Percentage of Bachelor's Degree Earners from Four-Year Private 
Nonprofit Institutions by Total Time Enrolled and Number of Stop-outs (N=380,428)</t>
  </si>
  <si>
    <t>Table 19a. Percentage of Bachelor's Degree Earners from Four-Year Private 
Nonprofit Institutions by Total Time Elapsed and Number of Stop-outs (N=379,924)</t>
  </si>
  <si>
    <t>Table 20a. Percentage of Bachelor's Degree Earners from Four-Year Private 
For-Profit Institutions by Total Time Enrolled and Number of Stop-outs (N=71,420)</t>
  </si>
  <si>
    <t>Table 21a. Percentage of Bachelor's Degree Earners from Four-Year Private 
For-Profit Institutions by Total Time Elapsed and Number of Stop-outs (N=71,325)</t>
  </si>
  <si>
    <t>Table 23a. Time to Degree for Associate Degree Earners 
by Number of Institutions Attended (N=573,014)</t>
  </si>
  <si>
    <t>Table 23b. Time to Degree for Bachelor's Degree Earners by Number of Institutions Attended and 
Type of Institution where Degree was Received (N=1,474,682)</t>
  </si>
  <si>
    <t>Degree Level</t>
  </si>
  <si>
    <t>N</t>
  </si>
  <si>
    <t>Institution Type</t>
  </si>
  <si>
    <t>Associate (N=573,014)</t>
  </si>
  <si>
    <t xml:space="preserve">Two-Year Public </t>
  </si>
  <si>
    <t>Other Institution Types</t>
  </si>
  <si>
    <t xml:space="preserve">Four-Year Public </t>
  </si>
  <si>
    <t xml:space="preserve">Four-Year Private Nonprofit </t>
  </si>
  <si>
    <t xml:space="preserve">Four-Year Private For-Profit </t>
  </si>
  <si>
    <t>Associate (N=564,263)</t>
  </si>
  <si>
    <t>Associate (N=540,117)</t>
  </si>
  <si>
    <t>Bachelor (N=1,384,497)</t>
  </si>
  <si>
    <t>Enrollment Intensity</t>
  </si>
  <si>
    <t>Number of Institutions Attended</t>
  </si>
  <si>
    <t>Associate (N=570,081)</t>
  </si>
  <si>
    <t>Note: Students with missing dual enrollment data were excluded from the above table.</t>
  </si>
  <si>
    <t>Table 12c. Percentage of Bachelor's Degree Earners  from Four-Year Private For-Profit Institutions by Number of Institutions Attended and Gender Across Different Years of Total Time Enrolled (N=69,672)</t>
  </si>
  <si>
    <t>Table 12e. Percentage of Bachelor's Degree Earners  from Four-Year Private For-Profit Institutions by Number of Institutions Attended and Age Across Different Years of Total Time Enrolled: Men (N=24,893)</t>
  </si>
  <si>
    <t>Table 13e. Percentage of Bachelor's Degree Earners  from Four-Year Private For-Profit Institutions by Number of Institutions Attended and Age Across Different Years of Total Time Elapsed: Men (N=24,893)</t>
  </si>
  <si>
    <t>Table 14b. Percentage of Associate Degree Earners  from Two-Year Public Institutions by Number of Stop-outs and Age Across Different Years of Total Time Enrolled  (N=416,992)</t>
  </si>
  <si>
    <t>Table 14c. Percentage of Associate Degree Earners  from Two-Year Public Institutions by Number of Stop-outs and Gender Across Different Years of Total Time Enrolled (N=394,108)</t>
  </si>
  <si>
    <t xml:space="preserve">Table 14d. Percentage of Associate Degree Earners  from Two-Year Public Institutions by Number of Stop-outs and Age Across Different Years of Total Time Enrolled: Women (N=233,448))
</t>
  </si>
  <si>
    <t>Table 14e. Percentage of Associate Degree Earners  from Two-Year Public Institutions by Number of Stop-outs and Age Across Different Years of Total Time Enrolled: Men (N=157,739)</t>
  </si>
  <si>
    <t>Table 15b. Percentage of Associate Degree Earners  from Two-Year Public Institutions by Number of Stop-outs and Age Across Different Years of Total Time Elapsed  (N=416,992)</t>
  </si>
  <si>
    <t>Table 15c. Percentage of Associate Degree Earners  from Two-Year Public Institutions by Number of Stop-outs and Gender Across Different Years of Total Time Elapsed (N=393,301)</t>
  </si>
  <si>
    <t>Table 15d. Percentage of Associate Degree Earners  from Two-Year Public Institutions by Number of Stop-outs and Age Across Different Years of Total Time Elapsed: Women (N=233,448))</t>
  </si>
  <si>
    <t>Table 15e. Percentage of Associate Degree Earners  from Two-Year Public Institutions by Number of Stop-outs and Age Across Different Years of Total Time Elapsed: Men (N=157,739)</t>
  </si>
  <si>
    <t>Table 16b. Percentage of Bachelor's Degree Earners  from Four-Year Public Institutions by Number of Stop-outs and Age Across Different Years of Total Time Enrolled  (N=1,019,991)</t>
  </si>
  <si>
    <t>Table 16c. Percentage of Bachelor's Degree Earners  from Four-Year Public Institutions by Number of Stop-outs and Gender Across Different Years of Total Time Enrolled (N=952,088))</t>
  </si>
  <si>
    <t>Table 16d. Percentage of Bachelor's Degree Earners  from Four-Year Public Institutions by Number of Stop-outs and Age Across Different Years of Total Time Enrolled: Women (N=529,581)</t>
  </si>
  <si>
    <t>Table 16e. Percentage of Bachelor's Degree Earners  from Four-Year Public Institutions by Number of Stop-outs and Age Across Different Years of Total Time Enrolled: Men (N=420,266)</t>
  </si>
  <si>
    <t>Table 17b. Percentage of Bachelor's Degree Earners  from Four-Year Public Institutions by Number of Stop-outs and Age Across Different Years of Total Time Elapsed  (N=1,019,991)</t>
  </si>
  <si>
    <t>Table 17c. Percentage of Bachelor's Degree Earners  from Four-Year Public Institutions by Number of Stop-outs and Gender Across Different Years of Total Time Elapsed (N=950,242)</t>
  </si>
  <si>
    <t>Table 17d. Percentage of Bachelor's Degree Earners  from Four-Year Public Institutions by Number of Stop-outs and Age Across Different Years of Total Time Elapsed: Women  (N=529,581)</t>
  </si>
  <si>
    <t>Table 17e. Percentage of Bachelor's Degree Earners  from Four-Year Public Institutions by Number of Stop-outs and Age Across Different Years of Total Time Elapsed: Men (N=157,739)</t>
  </si>
  <si>
    <t>Table 18b. Percentage of Bachelor's Degree Earners  from Four-Year Private Nonprofit Institutions by Number of Stop-outs and Age Across Different Years of Total Time Enrolled  (N=379,370)</t>
  </si>
  <si>
    <t>Table 18c. Percentage of Bachelor's Degree Earners  from Four-Year Private Nonprofit Institutions by Number of Stop-outs and Gender Across Different Years of Total Time Enrolled (N=362,372)</t>
  </si>
  <si>
    <t>Table 18d. Percentage of Bachelor's Degree Earners  from Four-Year Private Nonprofit Institutions by Number of Stop-outs and Age Across Different Years of Total Time Enrolled: Women (N=211,139)</t>
  </si>
  <si>
    <t>Table 18e. Percentage of Bachelor's Degree Earners  from Four-Year Private Nonprofit Institutions by Number of Stop-outs and Age Across Different Years of Total Time Enrolled: Men (N=150,226)</t>
  </si>
  <si>
    <t>Table 19b. Percentage of Bachelor's Degree Earners  from Four-Year Private Nonprofit Institutions by Number of Stop-outs and Age Across Different Years of Total Time Elapsed  (N=379,370)</t>
  </si>
  <si>
    <t>Table 19c. Percentage of Bachelor's Degree Earners  from Four-Year Private Nonprofit Institutions by Number of Stop-outs and Gender Across Different Years of Total Time Elapsed (N=361,884)</t>
  </si>
  <si>
    <t>Table 19d. Percentage of Bachelor's Degree Earners  from Four-Year Private Nonprofit Institutions by Number of Stop-outs and Age Across Different Years of Total Time Elapsed: Women (N=211,139)</t>
  </si>
  <si>
    <t>Table 19e. Percentage of Bachelor's Degree Earners  from Four-Year Private Nonprofit Institutions by Number of Stop-outs and Age Across Different Years of Total Time Elapsed: Men (N=150,226)</t>
  </si>
  <si>
    <t>Table 20b. Percentage of Bachelor's Degree Earners  from Four-Year Private For-Profit Institutions by Number of Stop-outs and Age Across Different Years of Total Time Enrolled   (N=71,051)</t>
  </si>
  <si>
    <t>Table 20c. Percentage of Bachelor's Degree Earners  from Four-Year Private For-Profit Institutions by Number of Stop-outs and Gender Across Different Years of Total Time Enrolled (N=69,672)</t>
  </si>
  <si>
    <t>Table 20d. Percentage of Bachelor's Degree Earners  from Four-Year Private For-Profit Institutions by Number of Stop-outs and Age Across Different Years of Total Time Enrolled: Women (N=44,421)</t>
  </si>
  <si>
    <t>Table 20e. Percentage of Bachelor's Degree Earners  from Four-Year Private For-Profit Institutions by Number of Stop-outs and Age Across Different Years of Total Time Enrolled: Men (N=24,893)</t>
  </si>
  <si>
    <t>Table 21b. Percentage of Bachelor's Degree Earners  from Four-Year Private For-Profit Institutions by Number of Stop-outs and Age Across Different Years of Total Time Elapsed  (N=71,051)</t>
  </si>
  <si>
    <t>Table 21c. Percentage of Bachelor's Degree Earners  from Four-Year Private For-Profit Institutions by Number of Stop-outs and Gender Across Different Years of Total Time Elapsed (N=69,583)</t>
  </si>
  <si>
    <t>Table 21d. Percentage of Bachelor's Degree Earners  from Four-Year Private For-Profit Institutions by Number of Stop-outs and Age Across Different Years of Total Time Elapsed: Women (N=44,421)</t>
  </si>
  <si>
    <t>Table 21e. Percentage of Bachelor's Degree Earners  from Four-Year Private For-Profit Institutions by Number of Stop-outs and Age Across Different Years of Total Time Elapsed: Men (N=24,893)</t>
  </si>
  <si>
    <t>Bachelor's</t>
  </si>
  <si>
    <t>Bachelor's (N=1,470,652)</t>
  </si>
  <si>
    <t>Bachelor's (N=1,472,405)</t>
  </si>
  <si>
    <t xml:space="preserve">Note: Students with missing age data were excluded from the above table. </t>
  </si>
  <si>
    <t xml:space="preserve">Note: Students with missing gender data were excluded from the above table. </t>
  </si>
  <si>
    <t>Table 2. Distribution of Degree Earners by Degree Level and Institution Type (N=2,047,696)</t>
  </si>
  <si>
    <t>Table 3. Distribution of Associate and Bachelor's Degree Earners by Age (N=2,034,915)</t>
  </si>
  <si>
    <t>Table 4. Distribution of Associate and Bachelor's Degree Earners by Gender (N=1,924,614)</t>
  </si>
  <si>
    <t>Table 5. Distribution of Associate Degree Earners by Enrollment Intensity (N=572,650)</t>
  </si>
  <si>
    <t>Table 6. Distribution of Bachelor's Degree Earners by Enrollment Intensity (N=1,474,126)</t>
  </si>
  <si>
    <t>Table 22a. Enrolled Time by Total Elapsed Time for Associate Degree Earners (N=566,881)</t>
  </si>
  <si>
    <t xml:space="preserve">Total Elapsed Time </t>
  </si>
  <si>
    <t>Number of Asociate Degree Earners per Category (n)</t>
  </si>
  <si>
    <t>Total Elapsed Time</t>
  </si>
  <si>
    <t>Number of Bachelor Degree Earners per Category (n)</t>
  </si>
  <si>
    <t>Other Institution Types*</t>
  </si>
  <si>
    <t>Bachelor (N=1,474,682)</t>
  </si>
  <si>
    <r>
      <rPr>
        <sz val="10"/>
        <color theme="1"/>
        <rFont val="Calibri"/>
        <family val="2"/>
        <scheme val="minor"/>
      </rPr>
      <t>*Other institution types included four-year public institutions (n=107,067), four-year private nonprofit institutions (n=18,236), four-year private for-profit institutions (n=22,692), two-year private nonprofit institutions (n=642), and two-year private for-profit institutions (n=1,265)</t>
    </r>
    <r>
      <rPr>
        <sz val="11"/>
        <color theme="1"/>
        <rFont val="Calibri"/>
        <family val="2"/>
        <scheme val="minor"/>
      </rPr>
      <t>.</t>
    </r>
  </si>
  <si>
    <t>Two-Year Public (n=420,209)</t>
  </si>
  <si>
    <t>Overall 
(N=568,132)</t>
  </si>
  <si>
    <t>Two-Year Public (n=419,317)</t>
  </si>
  <si>
    <t>Overall 
(N=566,881)</t>
  </si>
  <si>
    <t>Overall (N=1,474,536)</t>
  </si>
  <si>
    <t>Four-Year Public (n=1,022,446)</t>
  </si>
  <si>
    <t>Four-Year Private Nonprofit 
(n=380,428)</t>
  </si>
  <si>
    <t>Four-Year Private 
For-Profit 
(n=71,420)</t>
  </si>
  <si>
    <t>Overall (N=1,471,919)</t>
  </si>
  <si>
    <t>Four-Year Public (n=1,020,430)</t>
  </si>
  <si>
    <t>Four-Year Private Nonprofit 
(n=379,924)</t>
  </si>
  <si>
    <t>Four-Year Private 
For-Profit 
(n=71,325)</t>
  </si>
  <si>
    <t>Table 22b. Enrolled Time by Total Elapsed Time for Bachelor Degree Earners  (N=1,471,919)</t>
  </si>
  <si>
    <t>Overall 
(N= 1,471,919)</t>
  </si>
  <si>
    <t>Four-Year Public (n= 1,020,430)</t>
  </si>
  <si>
    <t>Four-Year Private Nonprofit 
(n= 379,924)</t>
  </si>
  <si>
    <t>Four-Year Private For-Profit 
(n= 71,325)</t>
  </si>
  <si>
    <t>Table 6a. Percentage of Associate Degree Earners from Two-Year Public Institutions by Total Time Enrolled and Number of Institutions Attended (N=420,206)</t>
  </si>
  <si>
    <t>Table 6b. Percentage of Associate Degree Earners  from Two-Year Public Institutions by Number of Institutions Attended and Age Across Different Years of Total Time Enrolled  (N=417,005)</t>
  </si>
  <si>
    <t xml:space="preserve">Table 6c. Percentage of Associate Degree Earners  from Two-Year Public Institutions by Number of Institutions Attended and Gender Across Different Years of Total Time Enrolled (N=394,105)
</t>
  </si>
  <si>
    <t xml:space="preserve">Table 6d. Percentage of Associate Degree Earners  from Two-Year Public Institutions by Number of Institutions Attended and Age Across Different Years of Total Time Enrolled: Women (N=233,464)
</t>
  </si>
  <si>
    <t xml:space="preserve">Table 6e. Percentage of Associate Degree Earners  from Two-Year Public Institutions by Number of Institutions Attended and Age Across Different Years of Total Time Enrolled: Men (N=157,724)
</t>
  </si>
  <si>
    <t xml:space="preserve">Table 7a. Percentage of Associate Degree Earners from Two-Year Public Institutions by Total Time Elapsed and Number of Institutions Attended  (N=419,330)
</t>
  </si>
  <si>
    <t>Table 7b. Percentage of Associate Degree Earners  from Two-Year Public Institutions by Number of Institutions Attended and Age Across Different Years of Total Time Elapsed  (N=417,005)</t>
  </si>
  <si>
    <t>Table 7c. Percentage of Associate Degree Earners  from Two-Year Public Institutions by Number of Institutions Attended and Gender Across Different Years of Total Time Elapsed (N=393,302)</t>
  </si>
  <si>
    <t>Table 7d. Percentage of Associate Degree Earners  from Two-Year Public Institutions by Number of Institutions Attended and Age Across Different Years of Total Time Elapsed: Women (N=233,464)</t>
  </si>
  <si>
    <t>Table 7e. Percentage of Associate Degree Earners  from Two-Year Public Institutions by Number of Institutions Attended and Age Across Different Years of Total Time Elapsed: Men (N=157,724)</t>
  </si>
  <si>
    <t>Table 8a. Percentage of Bachelor's Degree Earners from Four-Year Public Institutions by Total Time Enrolled and Number of Institutions Attended  (N=1,022,450)</t>
  </si>
  <si>
    <t>Table 8b. Percentage of Bachelor's Degree Earners  from Four-Year Public Institutions by Number of Institutions Attended and Age Across Different Years of Total Time Enrolled  (N=1,020,004)</t>
  </si>
  <si>
    <t xml:space="preserve">Table 8c. Percentage of Bachelor's Degree Earners  from Four-Year Public Institutions by Number of Institutions Attended and Gender Across Different Years of Total Time Enrolled (N=952,093)
</t>
  </si>
  <si>
    <t xml:space="preserve">Table 8d. Percentage of Bachelor's Degree Earners  from Four-Year Public Institutions by Number of Institutions Attended and Age Across Different Years of Total Time Enrolled: Women (N=529,595)
</t>
  </si>
  <si>
    <t>Table 8e. Percentage of Bachelor's Degree Earners  from Four-Year Public Institutions by Number of Institutions Attended and Age Across Different Years of Total Time Enrolled: Men (N=420,269)</t>
  </si>
  <si>
    <t xml:space="preserve">Table 9a. Percentage of Bachelor's Degree Earners from Four-Year Public Institutions by Total Time Elapsed and Number of Institutions Attended  (N=1,020,443)
</t>
  </si>
  <si>
    <t xml:space="preserve">Table 9b. Percentage of Bachelor's Degree Earners  from Four-Year Public Institutions by Number of Institutions Attended and Age Across Different Years of Total Time Elapsed  (N=1,020,004)
</t>
  </si>
  <si>
    <t xml:space="preserve">Table 9c. Percentage of Bachelor's Degree Earners  from Four-Year Public Institutions by Number of Institutions Attended and Gender Across Different Years of Total Time Elapsed (N=950,259)
</t>
  </si>
  <si>
    <t xml:space="preserve">Table 9d. Percentage of Bachelor's Degree Earners  from Four-Year Public Institutions by Number of Institutions Attended and Age Across Different Years of Total Time Elapsed: Women (N=529,595)
</t>
  </si>
  <si>
    <t>Table 9e. Percentage of Bachelor's Degree Earners  from Four-Year Public Institutions by Number of Institutions Attended and Age Across Different Years of Total Time Elapsed: Men (N=420,269)</t>
  </si>
  <si>
    <t xml:space="preserve">Table 10a. Percentage of Bachelor's Degree Earners from Four-Year Private Nonprofit Institutions by Total Time Enrolled and Number of Institutions Attended  (N=380,426)
</t>
  </si>
  <si>
    <t>Table 10b. Percentage of Bachelor's Degree Earners  from Four-Year Private Nonprofit Institutions by Number of Institutions Attended and Age Across Different Years of Total Time Enrolled (N=379,360)</t>
  </si>
  <si>
    <t>Table 10c. Percentage of Bachelor's Degree Earners  from Four-Year Private Nonprofit Institutions by Number of Institutions Attended and Gender Across Different Years of Total Time Enrolled (N=362,370)</t>
  </si>
  <si>
    <t>Table 10d. Percentage of Bachelor's Degree Earners  from Four-Year Private Nonprofit Institutions by Number of Institutions Attended and Age Across Different Years of Total Time Enrolled: Women (N=211,118)</t>
  </si>
  <si>
    <t>Table 10e. Percentage of Bachelor's Degree Earners  from Four-Year Private Nonprofit Institutions by Number of Institutions Attended and Age Across Different Years of Total Time Enrolled: Men (N=150,238)</t>
  </si>
  <si>
    <t xml:space="preserve">Table 11a. Percentage of Bachelor's Degree Earners from Four-Year Private Nonprofit Institutions by Total Time Elapsed and Number of Institutions Attended  (N=379,914)
</t>
  </si>
  <si>
    <t>Table 11b. Percentage of Bachelor's Degree Earners  from Four-Year Private Nonprofit Institutions by Number of Institutions Attended and Gender Across Different Years of Total Time Elapsed (N=379,360)</t>
  </si>
  <si>
    <t xml:space="preserve">Table 11c. Percentage of Bachelor's Degree Earners from Four-Year Private Nonprofit Institutions 
by Total Time Elapsed, Number of Institutions Attended and Gender (N=361,875)
</t>
  </si>
  <si>
    <t>Table 11d. Percentage of Bachelor's Degree Earners  from Four-Year Private Nonprofit Institutions by Number of Institutions Attended and Age Across Different Years of Total Time Elapsed: Women (N=211,118)</t>
  </si>
  <si>
    <t xml:space="preserve">Table 11e. Percentage of Bachelor's Degree Earners  from Four-Year Private Nonprofit Institutions by Number of Institutions Attended and Age Across Different Years of Total Time Elapsed: Men (N=150,238)
</t>
  </si>
  <si>
    <t>Table 12b. Percentage of Bachelor's Degree Earners  from Four-Year Private For-Profit Institutions by Number of Institutions Attended and Age Across Different Years of Total Time Enrolled  (N=71,044)</t>
  </si>
  <si>
    <t>Table 12d. Percentage of Bachelor's Degree Earners  from Four-Year Private For-Profit Institutions by Number of Institutions Attended and Age Across Different Years of Total Time Enrolled: Women (N=44,413)</t>
  </si>
  <si>
    <t>Table 13a. Percentage of Bachelor's Degree Earners from Four-Year Private 
For-Profit Institutions by Total Time Elapsed and Number of Institutions 
Attended (N=71,318)</t>
  </si>
  <si>
    <t>Table 13b. Percentage of Bachelor's Degree Earners from Four-Year Private For-Profit Institutions 
by Total Time Elapsed, Number of Institutions Attended and Age (N=71,044)</t>
  </si>
  <si>
    <t>Table 13c. Percentage of Bachelor's Degree Earners  from Four-Year Private For-Profit Institutions by Number of Institutions Attended and Gender Across Different Years of Total Time Elapsed (N=69,575)</t>
  </si>
  <si>
    <t>Table 13d. Percentage of Bachelor's Degree Earners  from Four-Year Private For-Profit Institutions by Number of Institutions Attended and Age Across Different Years of Total Time Elapsed: Women (N=44,413)</t>
  </si>
  <si>
    <t>n</t>
  </si>
  <si>
    <t>Table 7. Distribution of Associate Degree Earners by Total Time Enrolled (N=568,132)</t>
  </si>
  <si>
    <t>Table 8. Distribution of Associate Degree Earners by Total Time Elapsed (N=566,881)</t>
  </si>
  <si>
    <t>Table 9. Distribution of Bachelor's Degree Earners by Total Time Enrolled (N=1,474,536)</t>
  </si>
  <si>
    <t>Table 10. Distribution of Bachelor's Degree Earners by Total Time Elapsed (N=1,471,919)</t>
  </si>
  <si>
    <t>Table 11. Distribution of Associate Degree Earners by Number of Institutions Attended (N=573,014)</t>
  </si>
  <si>
    <t>Table 12. Distribution of Bachelor's Degree Earners by Number of Institutions Attended (N=1,474,682)</t>
  </si>
  <si>
    <t>Table 13. Distribution of Associate and Bachelor's Degree Earners by Dual Enrollment Status (N=2,042,486)</t>
  </si>
  <si>
    <t>Table 14. Distribution of  Bachelor's Degree Earners by Four-year Institution Type and Prior Degree Status (N=1,474,440)</t>
  </si>
  <si>
    <t>Total</t>
  </si>
  <si>
    <t xml:space="preserve">Total </t>
  </si>
  <si>
    <t>Table 2a. Average Time to Degree for Bachelor's Degree Earners by Type of Institution 
where Degree was Received (N=1,474,682)</t>
  </si>
  <si>
    <t>Table 3e. Average Time to Degree for Bachelor's Degree Earners with/without an Associate Degree by Age and Type of Institution 
where Bachelor's Degree was Received: Men (N=595,465)</t>
  </si>
  <si>
    <t>*</t>
  </si>
  <si>
    <t xml:space="preserve">*Less than one percent of the cohort. Estimates may not be reliable </t>
  </si>
  <si>
    <t>Table 3b.1. Average Time to Degree for Bachelor's Degree Earners with/without an Associate Degree by Age and Type of Institution 
where Bachelor's Degree was Received (N=1,470,652)</t>
  </si>
  <si>
    <t>Table 3b.2. Average Time to Degree for Bachelor's Degree Earners with no Associate Degree by Prior Enrollments in Two-Year Institutions (N=1,184,324)</t>
  </si>
  <si>
    <t>Prior Two-Year Enrollment Status</t>
  </si>
  <si>
    <t>With Enrollments</t>
  </si>
  <si>
    <t>Without Enrollments</t>
  </si>
  <si>
    <t xml:space="preserve">Overall </t>
  </si>
  <si>
    <t>Table 1b. Distribution of Bachelor's Degrees by Prior Associate Degrees and Enrollments in Two-Year Institutions (N=1,474,682)</t>
  </si>
  <si>
    <t>Prior Degree/Enrollment Status</t>
  </si>
  <si>
    <t xml:space="preserve">With Enrollments in Two-Year Institutions </t>
  </si>
  <si>
    <t>Without Enrollments in Two-Year Institutions</t>
  </si>
  <si>
    <t>Table 1a. Distribution of Associate and Bachelor's Degrees among Degree Earners (N=2,047,696)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</si>
</sst>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  <numFmt numFmtId="167" formatCode="0.0"/>
    <numFmt numFmtId="168" formatCode="0.000000000000000000%"/>
    <numFmt numFmtId="169" formatCode="#,##0;[Red]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9" fillId="0" borderId="0" xfId="0" applyFont="1" applyBorder="1"/>
    <xf numFmtId="0" fontId="18" fillId="0" borderId="0" xfId="0" applyFont="1" applyFill="1" applyBorder="1"/>
    <xf numFmtId="0" fontId="18" fillId="0" borderId="0" xfId="0" applyFont="1" applyBorder="1"/>
    <xf numFmtId="0" fontId="19" fillId="0" borderId="0" xfId="0" applyFont="1" applyFill="1" applyBorder="1"/>
    <xf numFmtId="3" fontId="18" fillId="0" borderId="0" xfId="0" applyNumberFormat="1" applyFont="1" applyFill="1" applyBorder="1"/>
    <xf numFmtId="0" fontId="19" fillId="0" borderId="0" xfId="0" applyFont="1" applyFill="1" applyBorder="1" applyAlignment="1">
      <alignment vertical="center"/>
    </xf>
    <xf numFmtId="0" fontId="18" fillId="0" borderId="0" xfId="0" applyFont="1" applyFill="1"/>
    <xf numFmtId="3" fontId="18" fillId="0" borderId="0" xfId="0" applyNumberFormat="1" applyFont="1" applyFill="1"/>
    <xf numFmtId="0" fontId="19" fillId="0" borderId="0" xfId="0" applyFont="1" applyFill="1"/>
    <xf numFmtId="3" fontId="18" fillId="0" borderId="0" xfId="0" applyNumberFormat="1" applyFont="1" applyBorder="1"/>
    <xf numFmtId="1" fontId="18" fillId="0" borderId="0" xfId="0" applyNumberFormat="1" applyFont="1" applyFill="1" applyBorder="1"/>
    <xf numFmtId="3" fontId="18" fillId="0" borderId="0" xfId="0" applyNumberFormat="1" applyFont="1" applyFill="1" applyBorder="1"/>
    <xf numFmtId="3" fontId="18" fillId="0" borderId="10" xfId="0" applyNumberFormat="1" applyFont="1" applyFill="1" applyBorder="1"/>
    <xf numFmtId="0" fontId="18" fillId="0" borderId="0" xfId="0" applyFont="1"/>
    <xf numFmtId="3" fontId="18" fillId="0" borderId="0" xfId="0" applyNumberFormat="1" applyFont="1"/>
    <xf numFmtId="2" fontId="18" fillId="0" borderId="0" xfId="0" applyNumberFormat="1" applyFont="1"/>
    <xf numFmtId="3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Border="1" applyAlignment="1">
      <alignment vertical="top" wrapText="1"/>
    </xf>
    <xf numFmtId="1" fontId="18" fillId="0" borderId="0" xfId="0" applyNumberFormat="1" applyFont="1" applyFill="1" applyBorder="1" applyAlignment="1">
      <alignment horizontal="right" wrapText="1"/>
    </xf>
    <xf numFmtId="2" fontId="18" fillId="0" borderId="0" xfId="0" applyNumberFormat="1" applyFont="1" applyFill="1"/>
    <xf numFmtId="10" fontId="18" fillId="0" borderId="0" xfId="0" applyNumberFormat="1" applyFont="1" applyBorder="1"/>
    <xf numFmtId="0" fontId="19" fillId="0" borderId="0" xfId="0" applyFont="1" applyFill="1" applyBorder="1" applyAlignment="1">
      <alignment vertical="center" wrapText="1"/>
    </xf>
    <xf numFmtId="0" fontId="19" fillId="0" borderId="0" xfId="0" applyFont="1" applyBorder="1" applyAlignment="1"/>
    <xf numFmtId="0" fontId="0" fillId="0" borderId="0" xfId="0"/>
    <xf numFmtId="0" fontId="18" fillId="0" borderId="0" xfId="0" applyFont="1" applyBorder="1"/>
    <xf numFmtId="3" fontId="18" fillId="0" borderId="0" xfId="0" applyNumberFormat="1" applyFont="1" applyFill="1" applyBorder="1"/>
    <xf numFmtId="4" fontId="18" fillId="0" borderId="0" xfId="0" applyNumberFormat="1" applyFont="1" applyFill="1" applyBorder="1"/>
    <xf numFmtId="0" fontId="19" fillId="0" borderId="10" xfId="0" applyFont="1" applyFill="1" applyBorder="1" applyAlignment="1">
      <alignment vertical="top"/>
    </xf>
    <xf numFmtId="0" fontId="19" fillId="0" borderId="1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horizontal="right"/>
    </xf>
    <xf numFmtId="10" fontId="18" fillId="0" borderId="0" xfId="0" applyNumberFormat="1" applyFont="1" applyFill="1" applyBorder="1"/>
    <xf numFmtId="3" fontId="19" fillId="0" borderId="0" xfId="0" applyNumberFormat="1" applyFont="1" applyFill="1" applyBorder="1"/>
    <xf numFmtId="3" fontId="18" fillId="0" borderId="0" xfId="0" applyNumberFormat="1" applyFont="1" applyFill="1" applyBorder="1" applyAlignment="1"/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0" fillId="0" borderId="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0" fillId="0" borderId="0" xfId="0" applyBorder="1"/>
    <xf numFmtId="166" fontId="18" fillId="0" borderId="10" xfId="43" applyNumberFormat="1" applyFont="1" applyFill="1" applyBorder="1"/>
    <xf numFmtId="166" fontId="18" fillId="0" borderId="10" xfId="43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3" xfId="0" applyFont="1" applyFill="1" applyBorder="1" applyAlignment="1">
      <alignment vertical="top" wrapText="1"/>
    </xf>
    <xf numFmtId="3" fontId="19" fillId="0" borderId="13" xfId="0" applyNumberFormat="1" applyFont="1" applyFill="1" applyBorder="1" applyAlignment="1">
      <alignment vertical="top" wrapText="1"/>
    </xf>
    <xf numFmtId="3" fontId="19" fillId="0" borderId="13" xfId="0" applyNumberFormat="1" applyFont="1" applyBorder="1" applyAlignment="1">
      <alignment vertical="top"/>
    </xf>
    <xf numFmtId="3" fontId="19" fillId="0" borderId="10" xfId="0" applyNumberFormat="1" applyFont="1" applyBorder="1" applyAlignment="1">
      <alignment vertical="top"/>
    </xf>
    <xf numFmtId="0" fontId="19" fillId="0" borderId="13" xfId="0" applyFont="1" applyFill="1" applyBorder="1" applyAlignment="1">
      <alignment vertical="top"/>
    </xf>
    <xf numFmtId="0" fontId="22" fillId="0" borderId="0" xfId="0" applyFont="1" applyBorder="1" applyAlignment="1">
      <alignment vertical="center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166" fontId="18" fillId="0" borderId="0" xfId="0" applyNumberFormat="1" applyFont="1" applyFill="1" applyBorder="1"/>
    <xf numFmtId="3" fontId="19" fillId="0" borderId="0" xfId="0" applyNumberFormat="1" applyFont="1" applyBorder="1" applyAlignment="1">
      <alignment wrapText="1"/>
    </xf>
    <xf numFmtId="3" fontId="19" fillId="0" borderId="0" xfId="0" applyNumberFormat="1" applyFont="1" applyBorder="1" applyAlignment="1">
      <alignment horizontal="center" vertical="center" wrapText="1"/>
    </xf>
    <xf numFmtId="166" fontId="18" fillId="0" borderId="0" xfId="43" applyNumberFormat="1" applyFont="1" applyBorder="1"/>
    <xf numFmtId="166" fontId="21" fillId="0" borderId="0" xfId="43" applyNumberFormat="1" applyFont="1" applyBorder="1" applyAlignment="1">
      <alignment vertical="center" wrapText="1"/>
    </xf>
    <xf numFmtId="1" fontId="18" fillId="0" borderId="0" xfId="0" applyNumberFormat="1" applyFont="1" applyBorder="1"/>
    <xf numFmtId="1" fontId="0" fillId="0" borderId="0" xfId="0" applyNumberFormat="1"/>
    <xf numFmtId="164" fontId="0" fillId="0" borderId="0" xfId="42" applyNumberFormat="1" applyFont="1"/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3" fillId="0" borderId="0" xfId="0" applyFont="1"/>
    <xf numFmtId="3" fontId="19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10" xfId="0" applyFont="1" applyBorder="1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/>
    <xf numFmtId="167" fontId="18" fillId="0" borderId="0" xfId="0" applyNumberFormat="1" applyFont="1"/>
    <xf numFmtId="0" fontId="19" fillId="0" borderId="10" xfId="0" applyFont="1" applyFill="1" applyBorder="1" applyAlignment="1">
      <alignment horizontal="left" vertical="center" wrapText="1"/>
    </xf>
    <xf numFmtId="3" fontId="19" fillId="0" borderId="10" xfId="0" applyNumberFormat="1" applyFont="1" applyBorder="1" applyAlignment="1">
      <alignment vertical="center" wrapText="1"/>
    </xf>
    <xf numFmtId="3" fontId="19" fillId="0" borderId="13" xfId="0" applyNumberFormat="1" applyFont="1" applyFill="1" applyBorder="1" applyAlignment="1">
      <alignment vertical="top"/>
    </xf>
    <xf numFmtId="167" fontId="18" fillId="0" borderId="10" xfId="43" applyNumberFormat="1" applyFont="1" applyFill="1" applyBorder="1"/>
    <xf numFmtId="167" fontId="18" fillId="0" borderId="10" xfId="43" applyNumberFormat="1" applyFont="1" applyFill="1" applyBorder="1" applyAlignment="1">
      <alignment horizontal="right" wrapText="1"/>
    </xf>
    <xf numFmtId="165" fontId="18" fillId="0" borderId="10" xfId="0" applyNumberFormat="1" applyFont="1" applyFill="1" applyBorder="1"/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3" fontId="24" fillId="0" borderId="10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>
      <alignment vertical="top" wrapText="1"/>
    </xf>
    <xf numFmtId="3" fontId="24" fillId="0" borderId="10" xfId="0" applyNumberFormat="1" applyFont="1" applyFill="1" applyBorder="1"/>
    <xf numFmtId="3" fontId="19" fillId="0" borderId="10" xfId="0" applyNumberFormat="1" applyFont="1" applyFill="1" applyBorder="1" applyAlignment="1">
      <alignment vertical="top" wrapText="1"/>
    </xf>
    <xf numFmtId="0" fontId="25" fillId="0" borderId="0" xfId="0" applyFont="1" applyFill="1"/>
    <xf numFmtId="167" fontId="18" fillId="0" borderId="0" xfId="43" applyNumberFormat="1" applyFont="1" applyFill="1" applyBorder="1" applyAlignment="1">
      <alignment horizontal="right" wrapText="1"/>
    </xf>
    <xf numFmtId="0" fontId="26" fillId="0" borderId="0" xfId="0" applyFont="1" applyAlignment="1">
      <alignment vertical="center"/>
    </xf>
    <xf numFmtId="0" fontId="26" fillId="0" borderId="0" xfId="0" applyFont="1"/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 wrapText="1"/>
    </xf>
    <xf numFmtId="3" fontId="0" fillId="0" borderId="0" xfId="0" applyNumberFormat="1"/>
    <xf numFmtId="0" fontId="19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/>
    </xf>
    <xf numFmtId="166" fontId="18" fillId="0" borderId="0" xfId="0" applyNumberFormat="1" applyFont="1" applyAlignment="1">
      <alignment horizontal="right" vertical="top"/>
    </xf>
    <xf numFmtId="167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left" vertical="center" wrapText="1"/>
    </xf>
    <xf numFmtId="166" fontId="18" fillId="0" borderId="0" xfId="0" applyNumberFormat="1" applyFont="1"/>
    <xf numFmtId="168" fontId="18" fillId="0" borderId="0" xfId="0" applyNumberFormat="1" applyFont="1"/>
    <xf numFmtId="0" fontId="25" fillId="0" borderId="0" xfId="0" applyFo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19" fillId="0" borderId="10" xfId="0" applyFont="1" applyBorder="1" applyAlignment="1">
      <alignment horizontal="left" vertical="top"/>
    </xf>
    <xf numFmtId="3" fontId="18" fillId="0" borderId="10" xfId="0" applyNumberFormat="1" applyFont="1" applyBorder="1" applyAlignment="1">
      <alignment horizontal="right" vertical="top"/>
    </xf>
    <xf numFmtId="166" fontId="18" fillId="0" borderId="10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 vertical="center" wrapText="1"/>
    </xf>
    <xf numFmtId="166" fontId="18" fillId="0" borderId="10" xfId="0" applyNumberFormat="1" applyFont="1" applyBorder="1"/>
    <xf numFmtId="0" fontId="18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right" vertical="top"/>
    </xf>
    <xf numFmtId="3" fontId="18" fillId="0" borderId="10" xfId="0" applyNumberFormat="1" applyFont="1" applyBorder="1"/>
    <xf numFmtId="0" fontId="19" fillId="0" borderId="10" xfId="0" applyFont="1" applyFill="1" applyBorder="1" applyAlignment="1">
      <alignment horizontal="center" vertical="center" wrapText="1"/>
    </xf>
    <xf numFmtId="9" fontId="0" fillId="0" borderId="0" xfId="43" applyFont="1"/>
    <xf numFmtId="166" fontId="0" fillId="0" borderId="0" xfId="43" applyNumberFormat="1" applyFont="1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3" fontId="18" fillId="0" borderId="10" xfId="0" applyNumberFormat="1" applyFont="1" applyBorder="1" applyAlignment="1">
      <alignment vertical="center" wrapText="1"/>
    </xf>
    <xf numFmtId="0" fontId="0" fillId="0" borderId="0" xfId="0" applyFill="1"/>
    <xf numFmtId="0" fontId="19" fillId="0" borderId="10" xfId="0" applyFont="1" applyFill="1" applyBorder="1" applyAlignment="1">
      <alignment horizontal="left" vertical="top"/>
    </xf>
    <xf numFmtId="3" fontId="18" fillId="0" borderId="10" xfId="0" applyNumberFormat="1" applyFont="1" applyFill="1" applyBorder="1" applyAlignment="1">
      <alignment horizontal="right" vertical="top"/>
    </xf>
    <xf numFmtId="166" fontId="18" fillId="0" borderId="10" xfId="0" applyNumberFormat="1" applyFont="1" applyFill="1" applyBorder="1"/>
    <xf numFmtId="0" fontId="18" fillId="0" borderId="10" xfId="0" applyFont="1" applyFill="1" applyBorder="1" applyAlignment="1">
      <alignment horizontal="left" vertical="top"/>
    </xf>
    <xf numFmtId="166" fontId="18" fillId="0" borderId="10" xfId="0" applyNumberFormat="1" applyFont="1" applyFill="1" applyBorder="1" applyAlignment="1">
      <alignment horizontal="right" vertical="top"/>
    </xf>
    <xf numFmtId="3" fontId="20" fillId="0" borderId="10" xfId="0" applyNumberFormat="1" applyFont="1" applyFill="1" applyBorder="1" applyAlignment="1">
      <alignment horizontal="right" vertical="top"/>
    </xf>
    <xf numFmtId="166" fontId="20" fillId="0" borderId="10" xfId="0" applyNumberFormat="1" applyFont="1" applyFill="1" applyBorder="1"/>
    <xf numFmtId="0" fontId="19" fillId="0" borderId="0" xfId="0" applyFont="1" applyBorder="1" applyAlignment="1">
      <alignment horizontal="right" vertical="top"/>
    </xf>
    <xf numFmtId="3" fontId="18" fillId="0" borderId="0" xfId="0" applyNumberFormat="1" applyFont="1" applyBorder="1" applyAlignment="1">
      <alignment horizontal="right" vertical="top"/>
    </xf>
    <xf numFmtId="166" fontId="18" fillId="0" borderId="0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center" vertical="center" wrapText="1"/>
    </xf>
    <xf numFmtId="3" fontId="18" fillId="0" borderId="10" xfId="43" applyNumberFormat="1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166" fontId="18" fillId="0" borderId="10" xfId="43" applyNumberFormat="1" applyFont="1" applyFill="1" applyBorder="1" applyAlignment="1">
      <alignment horizontal="right" wrapText="1"/>
    </xf>
    <xf numFmtId="169" fontId="18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4" fontId="18" fillId="0" borderId="0" xfId="0" applyNumberFormat="1" applyFont="1" applyAlignment="1">
      <alignment horizontal="right" vertical="top"/>
    </xf>
    <xf numFmtId="3" fontId="24" fillId="33" borderId="10" xfId="0" applyNumberFormat="1" applyFont="1" applyFill="1" applyBorder="1"/>
    <xf numFmtId="3" fontId="18" fillId="33" borderId="10" xfId="0" applyNumberFormat="1" applyFont="1" applyFill="1" applyBorder="1"/>
    <xf numFmtId="166" fontId="18" fillId="33" borderId="10" xfId="43" applyNumberFormat="1" applyFont="1" applyFill="1" applyBorder="1"/>
    <xf numFmtId="3" fontId="24" fillId="34" borderId="10" xfId="0" applyNumberFormat="1" applyFont="1" applyFill="1" applyBorder="1"/>
    <xf numFmtId="3" fontId="18" fillId="34" borderId="10" xfId="0" applyNumberFormat="1" applyFont="1" applyFill="1" applyBorder="1"/>
    <xf numFmtId="166" fontId="18" fillId="34" borderId="10" xfId="43" applyNumberFormat="1" applyFont="1" applyFill="1" applyBorder="1"/>
    <xf numFmtId="166" fontId="18" fillId="33" borderId="10" xfId="43" applyNumberFormat="1" applyFont="1" applyFill="1" applyBorder="1" applyAlignment="1">
      <alignment vertical="center" wrapText="1"/>
    </xf>
    <xf numFmtId="166" fontId="18" fillId="34" borderId="10" xfId="43" applyNumberFormat="1" applyFont="1" applyFill="1" applyBorder="1" applyAlignment="1">
      <alignment vertical="center" wrapText="1"/>
    </xf>
    <xf numFmtId="0" fontId="18" fillId="33" borderId="0" xfId="0" applyFont="1" applyFill="1"/>
    <xf numFmtId="3" fontId="18" fillId="33" borderId="0" xfId="0" applyNumberFormat="1" applyFont="1" applyFill="1"/>
    <xf numFmtId="0" fontId="19" fillId="0" borderId="13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8" fillId="0" borderId="10" xfId="43" applyNumberFormat="1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3" fontId="19" fillId="0" borderId="13" xfId="0" applyNumberFormat="1" applyFont="1" applyFill="1" applyBorder="1" applyAlignment="1">
      <alignment vertical="center" wrapText="1"/>
    </xf>
    <xf numFmtId="3" fontId="19" fillId="0" borderId="11" xfId="0" applyNumberFormat="1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left" vertical="center" wrapText="1"/>
    </xf>
    <xf numFmtId="3" fontId="19" fillId="0" borderId="11" xfId="0" applyNumberFormat="1" applyFont="1" applyFill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3" fontId="19" fillId="0" borderId="13" xfId="0" applyNumberFormat="1" applyFont="1" applyFill="1" applyBorder="1" applyAlignment="1">
      <alignment horizontal="left" vertical="center"/>
    </xf>
    <xf numFmtId="3" fontId="19" fillId="0" borderId="11" xfId="0" applyNumberFormat="1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3" fontId="19" fillId="0" borderId="13" xfId="0" applyNumberFormat="1" applyFont="1" applyBorder="1" applyAlignment="1">
      <alignment horizontal="left" vertical="center" wrapText="1"/>
    </xf>
    <xf numFmtId="3" fontId="19" fillId="0" borderId="11" xfId="0" applyNumberFormat="1" applyFont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2"/>
  <sheetViews>
    <sheetView tabSelected="1" topLeftCell="A163" workbookViewId="0">
      <selection activeCell="A13" sqref="A13"/>
    </sheetView>
  </sheetViews>
  <sheetFormatPr defaultColWidth="9.140625" defaultRowHeight="12.75" x14ac:dyDescent="0.2"/>
  <cols>
    <col min="1" max="1" width="23.140625" style="14" customWidth="1"/>
    <col min="2" max="2" width="21.28515625" style="14" customWidth="1"/>
    <col min="3" max="3" width="16.7109375" style="14" customWidth="1"/>
    <col min="4" max="4" width="18.42578125" style="14" customWidth="1"/>
    <col min="5" max="5" width="16.7109375" style="14" customWidth="1"/>
    <col min="6" max="6" width="17.85546875" style="14" customWidth="1"/>
    <col min="7" max="7" width="20.85546875" style="14" customWidth="1"/>
    <col min="8" max="8" width="20.28515625" style="14" customWidth="1"/>
    <col min="9" max="9" width="20.140625" style="14" customWidth="1"/>
    <col min="10" max="16384" width="9.140625" style="14"/>
  </cols>
  <sheetData>
    <row r="3" spans="1:4" ht="25.5" customHeight="1" x14ac:dyDescent="0.2">
      <c r="A3" s="183" t="s">
        <v>312</v>
      </c>
      <c r="B3" s="184"/>
      <c r="C3" s="185"/>
      <c r="D3" s="112"/>
    </row>
    <row r="4" spans="1:4" ht="12.75" customHeight="1" x14ac:dyDescent="0.2">
      <c r="A4" s="88" t="s">
        <v>165</v>
      </c>
      <c r="B4" s="88" t="s">
        <v>166</v>
      </c>
      <c r="C4" s="88" t="s">
        <v>9</v>
      </c>
    </row>
    <row r="5" spans="1:4" ht="12.75" customHeight="1" x14ac:dyDescent="0.2">
      <c r="A5" s="126" t="s">
        <v>17</v>
      </c>
      <c r="B5" s="127">
        <v>573014</v>
      </c>
      <c r="C5" s="128">
        <f>27.98/100</f>
        <v>0.27979999999999999</v>
      </c>
    </row>
    <row r="6" spans="1:4" ht="12.75" customHeight="1" x14ac:dyDescent="0.2">
      <c r="A6" s="126" t="s">
        <v>216</v>
      </c>
      <c r="B6" s="127">
        <v>1467116</v>
      </c>
      <c r="C6" s="128">
        <f>71.65/100</f>
        <v>0.71650000000000003</v>
      </c>
      <c r="D6" s="15"/>
    </row>
    <row r="7" spans="1:4" ht="12.75" customHeight="1" x14ac:dyDescent="0.2">
      <c r="A7" s="126" t="s">
        <v>48</v>
      </c>
      <c r="B7" s="127">
        <v>7566</v>
      </c>
      <c r="C7" s="128">
        <f>0.37/100</f>
        <v>3.7000000000000002E-3</v>
      </c>
    </row>
    <row r="8" spans="1:4" ht="12.75" customHeight="1" x14ac:dyDescent="0.2">
      <c r="A8" s="124"/>
      <c r="B8" s="115"/>
      <c r="C8" s="116"/>
    </row>
    <row r="9" spans="1:4" ht="12.75" customHeight="1" x14ac:dyDescent="0.2">
      <c r="A9" s="124"/>
      <c r="B9" s="115"/>
      <c r="C9" s="116"/>
    </row>
    <row r="10" spans="1:4" ht="27" customHeight="1" x14ac:dyDescent="0.2">
      <c r="A10" s="187" t="s">
        <v>308</v>
      </c>
      <c r="B10" s="187"/>
      <c r="C10" s="187"/>
    </row>
    <row r="11" spans="1:4" ht="12.75" customHeight="1" x14ac:dyDescent="0.2">
      <c r="A11" s="188" t="s">
        <v>309</v>
      </c>
      <c r="B11" s="190" t="s">
        <v>166</v>
      </c>
      <c r="C11" s="190" t="s">
        <v>9</v>
      </c>
    </row>
    <row r="12" spans="1:4" ht="12.75" customHeight="1" x14ac:dyDescent="0.2">
      <c r="A12" s="189"/>
      <c r="B12" s="190"/>
      <c r="C12" s="190"/>
    </row>
    <row r="13" spans="1:4" ht="12.75" customHeight="1" x14ac:dyDescent="0.2">
      <c r="A13" s="172" t="s">
        <v>128</v>
      </c>
      <c r="B13" s="174">
        <v>290358</v>
      </c>
      <c r="C13" s="130">
        <f>B13/B16</f>
        <v>0.19689533065433767</v>
      </c>
    </row>
    <row r="14" spans="1:4" ht="23.25" customHeight="1" x14ac:dyDescent="0.2">
      <c r="A14" s="39" t="s">
        <v>310</v>
      </c>
      <c r="B14" s="174">
        <v>503219</v>
      </c>
      <c r="C14" s="130">
        <f>B14/B16</f>
        <v>0.34123899254212092</v>
      </c>
    </row>
    <row r="15" spans="1:4" ht="23.25" customHeight="1" x14ac:dyDescent="0.2">
      <c r="A15" s="39" t="s">
        <v>311</v>
      </c>
      <c r="B15" s="174">
        <v>681105</v>
      </c>
      <c r="C15" s="130">
        <f>B15/B16</f>
        <v>0.46186567680354135</v>
      </c>
    </row>
    <row r="16" spans="1:4" ht="12.75" customHeight="1" x14ac:dyDescent="0.2">
      <c r="A16" s="77" t="s">
        <v>296</v>
      </c>
      <c r="B16" s="133">
        <f>SUM(B13:B15)</f>
        <v>1474682</v>
      </c>
      <c r="C16" s="130">
        <f>SUM(C13:C15)</f>
        <v>1</v>
      </c>
    </row>
    <row r="17" spans="1:5" ht="12.75" customHeight="1" x14ac:dyDescent="0.2">
      <c r="A17" s="124"/>
      <c r="B17" s="115"/>
      <c r="C17" s="116"/>
    </row>
    <row r="18" spans="1:5" ht="12.75" customHeight="1" x14ac:dyDescent="0.2">
      <c r="A18" s="114"/>
      <c r="B18" s="115"/>
      <c r="C18" s="117"/>
    </row>
    <row r="19" spans="1:5" ht="12.75" customHeight="1" x14ac:dyDescent="0.2">
      <c r="A19" s="114"/>
      <c r="B19" s="115"/>
      <c r="C19" s="117"/>
    </row>
    <row r="20" spans="1:5" ht="12.75" customHeight="1" x14ac:dyDescent="0.2">
      <c r="A20" s="178" t="s">
        <v>221</v>
      </c>
      <c r="B20" s="178"/>
      <c r="C20" s="178"/>
      <c r="D20" s="178"/>
    </row>
    <row r="21" spans="1:5" ht="12.75" customHeight="1" x14ac:dyDescent="0.2">
      <c r="A21" s="134" t="s">
        <v>165</v>
      </c>
      <c r="B21" s="134" t="s">
        <v>167</v>
      </c>
      <c r="C21" s="134" t="s">
        <v>166</v>
      </c>
      <c r="D21" s="134" t="s">
        <v>9</v>
      </c>
    </row>
    <row r="22" spans="1:5" ht="12.75" customHeight="1" x14ac:dyDescent="0.2">
      <c r="A22" s="142" t="s">
        <v>168</v>
      </c>
      <c r="B22" s="81" t="s">
        <v>169</v>
      </c>
      <c r="C22" s="147">
        <v>423112</v>
      </c>
      <c r="D22" s="148">
        <v>0.73839731664496855</v>
      </c>
    </row>
    <row r="23" spans="1:5" ht="12.75" customHeight="1" x14ac:dyDescent="0.2">
      <c r="A23" s="142"/>
      <c r="B23" s="81" t="s">
        <v>231</v>
      </c>
      <c r="C23" s="147">
        <v>149902</v>
      </c>
      <c r="D23" s="148">
        <v>0.26160268335503145</v>
      </c>
    </row>
    <row r="24" spans="1:5" ht="12.75" customHeight="1" x14ac:dyDescent="0.2">
      <c r="A24" s="142" t="s">
        <v>232</v>
      </c>
      <c r="B24" s="81" t="s">
        <v>171</v>
      </c>
      <c r="C24" s="143">
        <v>1022551</v>
      </c>
      <c r="D24" s="144">
        <v>0.69340440854367247</v>
      </c>
      <c r="E24" s="15"/>
    </row>
    <row r="25" spans="1:5" ht="12.75" customHeight="1" x14ac:dyDescent="0.2">
      <c r="A25" s="145"/>
      <c r="B25" s="81" t="s">
        <v>172</v>
      </c>
      <c r="C25" s="143">
        <v>380462</v>
      </c>
      <c r="D25" s="144">
        <v>0.25799596116315249</v>
      </c>
    </row>
    <row r="26" spans="1:5" ht="12.75" customHeight="1" x14ac:dyDescent="0.2">
      <c r="A26" s="145"/>
      <c r="B26" s="81" t="s">
        <v>173</v>
      </c>
      <c r="C26" s="143">
        <v>71427</v>
      </c>
      <c r="D26" s="144">
        <v>4.8435527117032688E-2</v>
      </c>
    </row>
    <row r="27" spans="1:5" ht="12.75" customHeight="1" x14ac:dyDescent="0.2">
      <c r="A27" s="145"/>
      <c r="B27" s="81" t="s">
        <v>170</v>
      </c>
      <c r="C27" s="143">
        <v>242</v>
      </c>
      <c r="D27" s="146">
        <v>1.6410317614238187E-4</v>
      </c>
      <c r="E27" s="120"/>
    </row>
    <row r="28" spans="1:5" ht="39.75" customHeight="1" x14ac:dyDescent="0.2">
      <c r="A28" s="186" t="s">
        <v>233</v>
      </c>
      <c r="B28" s="186"/>
      <c r="C28" s="186"/>
      <c r="D28" s="186"/>
      <c r="E28" s="120"/>
    </row>
    <row r="29" spans="1:5" ht="12.75" customHeight="1" x14ac:dyDescent="0.2">
      <c r="A29" s="114"/>
      <c r="B29" s="118"/>
      <c r="C29" s="115"/>
      <c r="D29" s="116"/>
    </row>
    <row r="30" spans="1:5" ht="12.75" customHeight="1" x14ac:dyDescent="0.2">
      <c r="A30" s="114"/>
      <c r="B30" s="118"/>
      <c r="C30" s="115"/>
      <c r="D30" s="117"/>
    </row>
    <row r="31" spans="1:5" ht="12.75" customHeight="1" x14ac:dyDescent="0.2">
      <c r="A31" s="177" t="s">
        <v>222</v>
      </c>
      <c r="B31" s="177"/>
      <c r="C31" s="177"/>
      <c r="D31" s="177"/>
      <c r="E31" s="177"/>
    </row>
    <row r="32" spans="1:5" ht="12.75" customHeight="1" x14ac:dyDescent="0.2">
      <c r="A32" s="88" t="s">
        <v>8</v>
      </c>
      <c r="B32" s="88" t="s">
        <v>167</v>
      </c>
      <c r="C32" s="88" t="s">
        <v>127</v>
      </c>
      <c r="D32" s="88" t="s">
        <v>45</v>
      </c>
      <c r="E32" s="88" t="s">
        <v>39</v>
      </c>
    </row>
    <row r="33" spans="1:7" ht="12.75" customHeight="1" x14ac:dyDescent="0.2">
      <c r="A33" s="126" t="s">
        <v>174</v>
      </c>
      <c r="B33" s="129" t="s">
        <v>169</v>
      </c>
      <c r="C33" s="127">
        <v>416992</v>
      </c>
      <c r="D33" s="128">
        <f>70.98/100</f>
        <v>0.70979999999999999</v>
      </c>
      <c r="E33" s="128">
        <f>29.02/100</f>
        <v>0.29020000000000001</v>
      </c>
    </row>
    <row r="34" spans="1:7" ht="12.75" customHeight="1" x14ac:dyDescent="0.2">
      <c r="A34" s="79"/>
      <c r="B34" s="129" t="s">
        <v>170</v>
      </c>
      <c r="C34" s="127">
        <v>147271</v>
      </c>
      <c r="D34" s="128">
        <f>6586%/100</f>
        <v>0.65859999999999996</v>
      </c>
      <c r="E34" s="128">
        <f>34.14/100</f>
        <v>0.34139999999999998</v>
      </c>
    </row>
    <row r="35" spans="1:7" ht="12.75" customHeight="1" x14ac:dyDescent="0.2">
      <c r="A35" s="126" t="s">
        <v>217</v>
      </c>
      <c r="B35" s="129" t="s">
        <v>171</v>
      </c>
      <c r="C35" s="127">
        <v>1019991</v>
      </c>
      <c r="D35" s="128">
        <f>8846%/100</f>
        <v>0.88459999999999994</v>
      </c>
      <c r="E35" s="128">
        <f>11.54/100</f>
        <v>0.11539999999999999</v>
      </c>
    </row>
    <row r="36" spans="1:7" ht="12.75" customHeight="1" x14ac:dyDescent="0.2">
      <c r="A36" s="131"/>
      <c r="B36" s="129" t="s">
        <v>172</v>
      </c>
      <c r="C36" s="127">
        <v>379370</v>
      </c>
      <c r="D36" s="128">
        <f>8586%/100</f>
        <v>0.85860000000000003</v>
      </c>
      <c r="E36" s="128">
        <f>14.14/100</f>
        <v>0.1414</v>
      </c>
    </row>
    <row r="37" spans="1:7" ht="12.75" customHeight="1" x14ac:dyDescent="0.2">
      <c r="A37" s="131"/>
      <c r="B37" s="129" t="s">
        <v>173</v>
      </c>
      <c r="C37" s="127">
        <v>71051</v>
      </c>
      <c r="D37" s="128">
        <f>33.8/100</f>
        <v>0.33799999999999997</v>
      </c>
      <c r="E37" s="128">
        <f>66.2/100</f>
        <v>0.66200000000000003</v>
      </c>
    </row>
    <row r="38" spans="1:7" ht="12.75" customHeight="1" x14ac:dyDescent="0.2">
      <c r="A38" s="131"/>
      <c r="B38" s="129" t="s">
        <v>170</v>
      </c>
      <c r="C38" s="127">
        <v>240</v>
      </c>
      <c r="D38" s="128">
        <f>8500%/100</f>
        <v>0.85</v>
      </c>
      <c r="E38" s="128">
        <f>1500%/100</f>
        <v>0.15</v>
      </c>
    </row>
    <row r="39" spans="1:7" ht="12.75" customHeight="1" x14ac:dyDescent="0.2">
      <c r="A39" s="102" t="s">
        <v>40</v>
      </c>
      <c r="B39" s="118"/>
      <c r="C39" s="115"/>
      <c r="D39" s="122"/>
      <c r="G39" s="121"/>
    </row>
    <row r="40" spans="1:7" ht="12.75" customHeight="1" x14ac:dyDescent="0.2">
      <c r="A40" s="102"/>
      <c r="B40" s="118"/>
      <c r="C40" s="115"/>
      <c r="D40" s="122"/>
      <c r="G40" s="121"/>
    </row>
    <row r="41" spans="1:7" ht="12.75" customHeight="1" x14ac:dyDescent="0.2">
      <c r="A41" s="102"/>
      <c r="B41" s="118"/>
      <c r="C41" s="115"/>
      <c r="D41" s="122"/>
      <c r="G41" s="121"/>
    </row>
    <row r="42" spans="1:7" ht="12.75" customHeight="1" x14ac:dyDescent="0.2">
      <c r="A42" s="114"/>
      <c r="B42" s="118"/>
      <c r="C42" s="122"/>
      <c r="D42" s="122"/>
    </row>
    <row r="43" spans="1:7" ht="12.75" customHeight="1" x14ac:dyDescent="0.2">
      <c r="A43" s="177" t="s">
        <v>223</v>
      </c>
      <c r="B43" s="177"/>
      <c r="C43" s="177"/>
      <c r="D43" s="177"/>
      <c r="E43" s="177"/>
    </row>
    <row r="44" spans="1:7" ht="12.75" customHeight="1" x14ac:dyDescent="0.2">
      <c r="A44" s="88" t="s">
        <v>8</v>
      </c>
      <c r="B44" s="88" t="s">
        <v>167</v>
      </c>
      <c r="C44" s="88" t="s">
        <v>127</v>
      </c>
      <c r="D44" s="88" t="s">
        <v>1</v>
      </c>
      <c r="E44" s="88" t="s">
        <v>2</v>
      </c>
    </row>
    <row r="45" spans="1:7" ht="12.75" customHeight="1" x14ac:dyDescent="0.2">
      <c r="A45" s="126" t="s">
        <v>175</v>
      </c>
      <c r="B45" s="129" t="s">
        <v>169</v>
      </c>
      <c r="C45" s="127">
        <v>396771</v>
      </c>
      <c r="D45" s="128">
        <f>4030%/100</f>
        <v>0.40299999999999997</v>
      </c>
      <c r="E45" s="128">
        <f>59.7/100</f>
        <v>0.59699999999999998</v>
      </c>
    </row>
    <row r="46" spans="1:7" ht="12.75" customHeight="1" x14ac:dyDescent="0.2">
      <c r="A46" s="79"/>
      <c r="B46" s="129" t="s">
        <v>170</v>
      </c>
      <c r="C46" s="127">
        <v>143346</v>
      </c>
      <c r="D46" s="128">
        <f>3880%/100</f>
        <v>0.38799999999999996</v>
      </c>
      <c r="E46" s="128">
        <f>61.2/100</f>
        <v>0.61199999999999999</v>
      </c>
    </row>
    <row r="47" spans="1:7" ht="12.75" customHeight="1" x14ac:dyDescent="0.2">
      <c r="A47" s="126" t="s">
        <v>176</v>
      </c>
      <c r="B47" s="129" t="s">
        <v>171</v>
      </c>
      <c r="C47" s="127">
        <v>952181</v>
      </c>
      <c r="D47" s="128">
        <f>4424%/100</f>
        <v>0.44240000000000002</v>
      </c>
      <c r="E47" s="128">
        <f>55.76/100</f>
        <v>0.55759999999999998</v>
      </c>
    </row>
    <row r="48" spans="1:7" ht="12.75" customHeight="1" x14ac:dyDescent="0.2">
      <c r="A48" s="131"/>
      <c r="B48" s="129" t="s">
        <v>172</v>
      </c>
      <c r="C48" s="127">
        <v>362404</v>
      </c>
      <c r="D48" s="128">
        <f>4158%/100</f>
        <v>0.4158</v>
      </c>
      <c r="E48" s="128">
        <f>58.42/100</f>
        <v>0.58420000000000005</v>
      </c>
    </row>
    <row r="49" spans="1:5" ht="12.75" customHeight="1" x14ac:dyDescent="0.2">
      <c r="A49" s="131"/>
      <c r="B49" s="129" t="s">
        <v>173</v>
      </c>
      <c r="C49" s="127">
        <v>69679</v>
      </c>
      <c r="D49" s="128">
        <f>35.92/100</f>
        <v>0.35920000000000002</v>
      </c>
      <c r="E49" s="128">
        <f>64.08/100</f>
        <v>0.64080000000000004</v>
      </c>
    </row>
    <row r="50" spans="1:5" ht="12.75" customHeight="1" x14ac:dyDescent="0.2">
      <c r="A50" s="131"/>
      <c r="B50" s="129" t="s">
        <v>170</v>
      </c>
      <c r="C50" s="127">
        <v>233</v>
      </c>
      <c r="D50" s="128">
        <f>34.76/100</f>
        <v>0.34759999999999996</v>
      </c>
      <c r="E50" s="128">
        <f>65.24/100</f>
        <v>0.65239999999999998</v>
      </c>
    </row>
    <row r="51" spans="1:5" ht="12.75" customHeight="1" x14ac:dyDescent="0.2">
      <c r="A51" s="102" t="s">
        <v>41</v>
      </c>
      <c r="B51" s="118"/>
      <c r="C51" s="115"/>
      <c r="D51" s="116"/>
      <c r="E51" s="116"/>
    </row>
    <row r="52" spans="1:5" ht="12.75" customHeight="1" x14ac:dyDescent="0.2">
      <c r="A52" s="102"/>
      <c r="B52" s="118"/>
      <c r="C52" s="115"/>
      <c r="D52" s="116"/>
      <c r="E52" s="116"/>
    </row>
    <row r="53" spans="1:5" ht="12.75" customHeight="1" x14ac:dyDescent="0.2">
      <c r="A53" s="102"/>
      <c r="B53" s="118"/>
      <c r="C53" s="115"/>
      <c r="D53" s="116"/>
      <c r="E53" s="116"/>
    </row>
    <row r="54" spans="1:5" ht="12.75" customHeight="1" x14ac:dyDescent="0.2">
      <c r="A54" s="114"/>
      <c r="B54" s="115"/>
      <c r="C54" s="122"/>
      <c r="D54" s="122"/>
    </row>
    <row r="55" spans="1:5" ht="25.5" customHeight="1" x14ac:dyDescent="0.2">
      <c r="A55" s="177" t="s">
        <v>224</v>
      </c>
      <c r="B55" s="177"/>
      <c r="C55" s="177"/>
      <c r="D55" s="123"/>
    </row>
    <row r="56" spans="1:5" ht="12.75" customHeight="1" x14ac:dyDescent="0.2">
      <c r="A56" s="88" t="s">
        <v>177</v>
      </c>
      <c r="B56" s="88" t="s">
        <v>166</v>
      </c>
      <c r="C56" s="88" t="s">
        <v>9</v>
      </c>
    </row>
    <row r="57" spans="1:5" ht="12.75" customHeight="1" x14ac:dyDescent="0.2">
      <c r="A57" s="126" t="s">
        <v>18</v>
      </c>
      <c r="B57" s="127">
        <v>97205</v>
      </c>
      <c r="C57" s="128">
        <f>17/100</f>
        <v>0.17</v>
      </c>
    </row>
    <row r="58" spans="1:5" ht="12.75" customHeight="1" x14ac:dyDescent="0.2">
      <c r="A58" s="126" t="s">
        <v>16</v>
      </c>
      <c r="B58" s="127">
        <v>35731</v>
      </c>
      <c r="C58" s="128">
        <f>6.2/100</f>
        <v>6.2E-2</v>
      </c>
    </row>
    <row r="59" spans="1:5" ht="12.75" customHeight="1" x14ac:dyDescent="0.2">
      <c r="A59" s="126" t="s">
        <v>12</v>
      </c>
      <c r="B59" s="127">
        <v>439714</v>
      </c>
      <c r="C59" s="128">
        <f>76.8/100</f>
        <v>0.76800000000000002</v>
      </c>
    </row>
    <row r="60" spans="1:5" ht="12.75" customHeight="1" x14ac:dyDescent="0.2">
      <c r="A60" s="101" t="s">
        <v>44</v>
      </c>
      <c r="B60" s="115"/>
      <c r="C60" s="116"/>
    </row>
    <row r="61" spans="1:5" ht="12.75" customHeight="1" x14ac:dyDescent="0.2">
      <c r="A61" s="101"/>
      <c r="B61" s="115"/>
      <c r="C61" s="116"/>
    </row>
    <row r="62" spans="1:5" ht="12.75" customHeight="1" x14ac:dyDescent="0.2">
      <c r="A62" s="101"/>
      <c r="B62" s="115"/>
      <c r="C62" s="116"/>
    </row>
    <row r="63" spans="1:5" ht="12.75" customHeight="1" x14ac:dyDescent="0.2">
      <c r="A63" s="114"/>
      <c r="B63" s="115"/>
      <c r="C63" s="122"/>
    </row>
    <row r="64" spans="1:5" ht="24.75" customHeight="1" x14ac:dyDescent="0.2">
      <c r="A64" s="177" t="s">
        <v>225</v>
      </c>
      <c r="B64" s="177"/>
      <c r="C64" s="177"/>
      <c r="D64" s="123"/>
    </row>
    <row r="65" spans="1:5" ht="12.75" customHeight="1" x14ac:dyDescent="0.2">
      <c r="A65" s="88" t="s">
        <v>177</v>
      </c>
      <c r="B65" s="88" t="s">
        <v>166</v>
      </c>
      <c r="C65" s="88" t="s">
        <v>9</v>
      </c>
    </row>
    <row r="66" spans="1:5" x14ac:dyDescent="0.2">
      <c r="A66" s="126" t="s">
        <v>18</v>
      </c>
      <c r="B66" s="127">
        <v>523362</v>
      </c>
      <c r="C66" s="128">
        <f>35.5/100</f>
        <v>0.35499999999999998</v>
      </c>
    </row>
    <row r="67" spans="1:5" x14ac:dyDescent="0.2">
      <c r="A67" s="126" t="s">
        <v>16</v>
      </c>
      <c r="B67" s="127">
        <v>12517</v>
      </c>
      <c r="C67" s="128">
        <f>0.8/100</f>
        <v>8.0000000000000002E-3</v>
      </c>
    </row>
    <row r="68" spans="1:5" x14ac:dyDescent="0.2">
      <c r="A68" s="126" t="s">
        <v>12</v>
      </c>
      <c r="B68" s="127">
        <v>938247</v>
      </c>
      <c r="C68" s="128">
        <f>63.6/100</f>
        <v>0.63600000000000001</v>
      </c>
    </row>
    <row r="69" spans="1:5" x14ac:dyDescent="0.2">
      <c r="A69" s="101" t="s">
        <v>44</v>
      </c>
      <c r="B69" s="115"/>
      <c r="C69" s="116"/>
    </row>
    <row r="70" spans="1:5" x14ac:dyDescent="0.2">
      <c r="A70" s="101"/>
      <c r="B70" s="115"/>
      <c r="C70" s="116"/>
    </row>
    <row r="71" spans="1:5" x14ac:dyDescent="0.2">
      <c r="A71" s="101"/>
      <c r="B71" s="115"/>
      <c r="C71" s="116"/>
    </row>
    <row r="72" spans="1:5" x14ac:dyDescent="0.2">
      <c r="A72" s="114"/>
      <c r="B72" s="115"/>
      <c r="C72" s="116"/>
    </row>
    <row r="73" spans="1:5" ht="12.75" customHeight="1" x14ac:dyDescent="0.2">
      <c r="A73" s="175" t="s">
        <v>288</v>
      </c>
      <c r="B73" s="175"/>
      <c r="C73" s="175"/>
      <c r="D73" s="175"/>
      <c r="E73" s="175"/>
    </row>
    <row r="74" spans="1:5" x14ac:dyDescent="0.2">
      <c r="A74" s="178"/>
      <c r="B74" s="178"/>
      <c r="C74" s="178"/>
      <c r="D74" s="178"/>
      <c r="E74" s="178"/>
    </row>
    <row r="75" spans="1:5" ht="25.5" customHeight="1" x14ac:dyDescent="0.2">
      <c r="A75" s="138" t="s">
        <v>4</v>
      </c>
      <c r="B75" s="179" t="s">
        <v>235</v>
      </c>
      <c r="C75" s="180"/>
      <c r="D75" s="179" t="s">
        <v>234</v>
      </c>
      <c r="E75" s="180"/>
    </row>
    <row r="76" spans="1:5" x14ac:dyDescent="0.2">
      <c r="A76" s="155"/>
      <c r="B76" s="154" t="s">
        <v>166</v>
      </c>
      <c r="C76" s="154" t="s">
        <v>9</v>
      </c>
      <c r="D76" s="154" t="s">
        <v>287</v>
      </c>
      <c r="E76" s="154" t="s">
        <v>9</v>
      </c>
    </row>
    <row r="77" spans="1:5" x14ac:dyDescent="0.2">
      <c r="A77" s="95" t="s">
        <v>22</v>
      </c>
      <c r="B77" s="153">
        <v>47658</v>
      </c>
      <c r="C77" s="157">
        <v>8.3885435074947376E-2</v>
      </c>
      <c r="D77" s="153">
        <v>30980</v>
      </c>
      <c r="E77" s="157">
        <v>7.3725217689292716E-2</v>
      </c>
    </row>
    <row r="78" spans="1:5" x14ac:dyDescent="0.2">
      <c r="A78" s="95" t="s">
        <v>23</v>
      </c>
      <c r="B78" s="153">
        <v>202502</v>
      </c>
      <c r="C78" s="157">
        <v>0.35643477220082659</v>
      </c>
      <c r="D78" s="153">
        <v>148030</v>
      </c>
      <c r="E78" s="157">
        <v>0.35227708116675271</v>
      </c>
    </row>
    <row r="79" spans="1:5" x14ac:dyDescent="0.2">
      <c r="A79" s="95" t="s">
        <v>24</v>
      </c>
      <c r="B79" s="127">
        <v>181157</v>
      </c>
      <c r="C79" s="157">
        <v>0.31886427801989681</v>
      </c>
      <c r="D79" s="127">
        <v>136847</v>
      </c>
      <c r="E79" s="157">
        <v>0.32566413380008519</v>
      </c>
    </row>
    <row r="80" spans="1:5" x14ac:dyDescent="0.2">
      <c r="A80" s="96" t="s">
        <v>25</v>
      </c>
      <c r="B80" s="127">
        <v>117441</v>
      </c>
      <c r="C80" s="157">
        <v>0.20671428470848324</v>
      </c>
      <c r="D80" s="127">
        <v>89329</v>
      </c>
      <c r="E80" s="157">
        <v>0.21258231023133725</v>
      </c>
    </row>
    <row r="81" spans="1:12" x14ac:dyDescent="0.2">
      <c r="A81" s="97" t="s">
        <v>26</v>
      </c>
      <c r="B81" s="127">
        <v>19374</v>
      </c>
      <c r="C81" s="157">
        <v>3.4101229995846034E-2</v>
      </c>
      <c r="D81" s="127">
        <v>15023</v>
      </c>
      <c r="E81" s="157">
        <v>3.5751257112532096E-2</v>
      </c>
      <c r="K81" s="158"/>
    </row>
    <row r="82" spans="1:12" x14ac:dyDescent="0.2">
      <c r="A82" s="101"/>
      <c r="B82" s="115"/>
      <c r="C82" s="116"/>
      <c r="D82" s="15"/>
    </row>
    <row r="83" spans="1:12" x14ac:dyDescent="0.2">
      <c r="A83" s="114"/>
      <c r="B83" s="115"/>
      <c r="C83" s="116"/>
    </row>
    <row r="84" spans="1:12" x14ac:dyDescent="0.2">
      <c r="A84" s="101"/>
      <c r="B84" s="115"/>
      <c r="C84" s="116"/>
    </row>
    <row r="85" spans="1:12" ht="12.75" customHeight="1" x14ac:dyDescent="0.2">
      <c r="A85" s="175" t="s">
        <v>289</v>
      </c>
      <c r="B85" s="175"/>
      <c r="C85" s="175"/>
      <c r="D85" s="175"/>
      <c r="E85" s="175"/>
    </row>
    <row r="86" spans="1:12" x14ac:dyDescent="0.2">
      <c r="A86" s="178"/>
      <c r="B86" s="178"/>
      <c r="C86" s="178"/>
      <c r="D86" s="178"/>
      <c r="E86" s="178"/>
    </row>
    <row r="87" spans="1:12" ht="25.5" customHeight="1" x14ac:dyDescent="0.2">
      <c r="A87" s="137" t="s">
        <v>6</v>
      </c>
      <c r="B87" s="179" t="s">
        <v>237</v>
      </c>
      <c r="C87" s="180"/>
      <c r="D87" s="179" t="s">
        <v>236</v>
      </c>
      <c r="E87" s="180"/>
    </row>
    <row r="88" spans="1:12" x14ac:dyDescent="0.2">
      <c r="A88" s="152"/>
      <c r="B88" s="156" t="s">
        <v>166</v>
      </c>
      <c r="C88" s="156" t="s">
        <v>9</v>
      </c>
      <c r="D88" s="156" t="s">
        <v>287</v>
      </c>
      <c r="E88" s="156" t="s">
        <v>9</v>
      </c>
    </row>
    <row r="89" spans="1:12" x14ac:dyDescent="0.2">
      <c r="A89" s="95" t="s">
        <v>22</v>
      </c>
      <c r="B89" s="153">
        <v>91287</v>
      </c>
      <c r="C89" s="157">
        <v>0.1610337972166998</v>
      </c>
      <c r="D89" s="153">
        <v>61623</v>
      </c>
      <c r="E89" s="157">
        <v>0.14696041419737335</v>
      </c>
    </row>
    <row r="90" spans="1:12" x14ac:dyDescent="0.2">
      <c r="A90" s="95" t="s">
        <v>23</v>
      </c>
      <c r="B90" s="153">
        <v>116678</v>
      </c>
      <c r="C90" s="157">
        <v>0.20582450284980447</v>
      </c>
      <c r="D90" s="153">
        <v>85832</v>
      </c>
      <c r="E90" s="157">
        <v>0.20469477745953538</v>
      </c>
    </row>
    <row r="91" spans="1:12" x14ac:dyDescent="0.2">
      <c r="A91" s="95" t="s">
        <v>24</v>
      </c>
      <c r="B91" s="153">
        <v>85700</v>
      </c>
      <c r="C91" s="157">
        <v>0.15117811321952931</v>
      </c>
      <c r="D91" s="153">
        <v>64561</v>
      </c>
      <c r="E91" s="157">
        <v>0.15396704641118772</v>
      </c>
    </row>
    <row r="92" spans="1:12" x14ac:dyDescent="0.2">
      <c r="A92" s="96" t="s">
        <v>25</v>
      </c>
      <c r="B92" s="153">
        <v>100764</v>
      </c>
      <c r="C92" s="157">
        <v>0.1777515916038816</v>
      </c>
      <c r="D92" s="153">
        <v>77011</v>
      </c>
      <c r="E92" s="157">
        <v>0.1836581870041043</v>
      </c>
    </row>
    <row r="93" spans="1:12" x14ac:dyDescent="0.2">
      <c r="A93" s="97" t="s">
        <v>26</v>
      </c>
      <c r="B93" s="153">
        <v>172452</v>
      </c>
      <c r="C93" s="157">
        <v>0.30421199511008484</v>
      </c>
      <c r="D93" s="153">
        <v>130290</v>
      </c>
      <c r="E93" s="157">
        <v>0.31071957492779928</v>
      </c>
      <c r="I93" s="15"/>
      <c r="L93" s="15"/>
    </row>
    <row r="94" spans="1:12" x14ac:dyDescent="0.2">
      <c r="A94" s="101"/>
      <c r="B94" s="115"/>
      <c r="C94" s="116"/>
    </row>
    <row r="95" spans="1:12" x14ac:dyDescent="0.2">
      <c r="A95" s="114"/>
      <c r="B95" s="115"/>
      <c r="C95" s="116"/>
    </row>
    <row r="96" spans="1:12" x14ac:dyDescent="0.2">
      <c r="A96" s="101"/>
      <c r="B96" s="115"/>
      <c r="C96" s="116"/>
    </row>
    <row r="97" spans="1:18" ht="15" customHeight="1" x14ac:dyDescent="0.2">
      <c r="A97" s="175" t="s">
        <v>290</v>
      </c>
      <c r="B97" s="175"/>
      <c r="C97" s="175"/>
      <c r="D97" s="175"/>
      <c r="E97" s="175"/>
      <c r="F97" s="175"/>
      <c r="G97" s="175"/>
      <c r="H97" s="175"/>
      <c r="I97" s="175"/>
    </row>
    <row r="98" spans="1:18" ht="12.75" customHeight="1" x14ac:dyDescent="0.2">
      <c r="A98" s="178"/>
      <c r="B98" s="178"/>
      <c r="C98" s="178"/>
      <c r="D98" s="178"/>
      <c r="E98" s="178"/>
      <c r="F98" s="178"/>
      <c r="G98" s="178"/>
      <c r="H98" s="178"/>
      <c r="I98" s="178"/>
    </row>
    <row r="99" spans="1:18" ht="38.25" customHeight="1" x14ac:dyDescent="0.2">
      <c r="A99" s="137" t="s">
        <v>4</v>
      </c>
      <c r="B99" s="181" t="s">
        <v>238</v>
      </c>
      <c r="C99" s="182"/>
      <c r="D99" s="181" t="s">
        <v>239</v>
      </c>
      <c r="E99" s="182"/>
      <c r="F99" s="181" t="s">
        <v>240</v>
      </c>
      <c r="G99" s="182"/>
      <c r="H99" s="181" t="s">
        <v>241</v>
      </c>
      <c r="I99" s="182"/>
    </row>
    <row r="100" spans="1:18" x14ac:dyDescent="0.2">
      <c r="A100" s="152"/>
      <c r="B100" s="156" t="s">
        <v>166</v>
      </c>
      <c r="C100" s="156" t="s">
        <v>9</v>
      </c>
      <c r="D100" s="156" t="s">
        <v>287</v>
      </c>
      <c r="E100" s="156" t="s">
        <v>9</v>
      </c>
      <c r="F100" s="156" t="s">
        <v>287</v>
      </c>
      <c r="G100" s="156" t="s">
        <v>9</v>
      </c>
      <c r="H100" s="156" t="s">
        <v>287</v>
      </c>
      <c r="I100" s="156" t="s">
        <v>9</v>
      </c>
    </row>
    <row r="101" spans="1:18" x14ac:dyDescent="0.2">
      <c r="A101" s="139" t="s">
        <v>24</v>
      </c>
      <c r="B101" s="153">
        <v>179781</v>
      </c>
      <c r="C101" s="157">
        <v>0.12192377805628347</v>
      </c>
      <c r="D101" s="153">
        <v>103469</v>
      </c>
      <c r="E101" s="157">
        <v>0.10119752045584804</v>
      </c>
      <c r="F101" s="153">
        <v>64732</v>
      </c>
      <c r="G101" s="157">
        <v>0.17015571934768209</v>
      </c>
      <c r="H101" s="153">
        <v>11487</v>
      </c>
      <c r="I101" s="157">
        <v>0.16083730047605713</v>
      </c>
    </row>
    <row r="102" spans="1:18" x14ac:dyDescent="0.2">
      <c r="A102" s="139" t="s">
        <v>28</v>
      </c>
      <c r="B102" s="153">
        <v>615548</v>
      </c>
      <c r="C102" s="157">
        <v>0.4174519984591763</v>
      </c>
      <c r="D102" s="153">
        <v>402024</v>
      </c>
      <c r="E102" s="157">
        <v>0.39319827159576154</v>
      </c>
      <c r="F102" s="153">
        <v>201745</v>
      </c>
      <c r="G102" s="157">
        <v>0.53031059753751042</v>
      </c>
      <c r="H102" s="153">
        <v>11727</v>
      </c>
      <c r="I102" s="157">
        <v>0.16419770372444695</v>
      </c>
    </row>
    <row r="103" spans="1:18" x14ac:dyDescent="0.2">
      <c r="A103" s="139" t="s">
        <v>27</v>
      </c>
      <c r="B103" s="153">
        <v>386570</v>
      </c>
      <c r="C103" s="157">
        <v>0.26216382645116837</v>
      </c>
      <c r="D103" s="153">
        <v>305749</v>
      </c>
      <c r="E103" s="157">
        <v>0.29903681954841627</v>
      </c>
      <c r="F103" s="153">
        <v>66554</v>
      </c>
      <c r="G103" s="157">
        <v>0.17494506187767461</v>
      </c>
      <c r="H103" s="153">
        <v>14212</v>
      </c>
      <c r="I103" s="157">
        <v>0.19899187902548307</v>
      </c>
    </row>
    <row r="104" spans="1:18" x14ac:dyDescent="0.2">
      <c r="A104" s="139" t="s">
        <v>29</v>
      </c>
      <c r="B104" s="153">
        <v>251823</v>
      </c>
      <c r="C104" s="157">
        <v>0.17078118133433162</v>
      </c>
      <c r="D104" s="153">
        <v>185882</v>
      </c>
      <c r="E104" s="157">
        <v>0.18180128828319539</v>
      </c>
      <c r="F104" s="153">
        <v>38990</v>
      </c>
      <c r="G104" s="157">
        <v>0.10248982724720578</v>
      </c>
      <c r="H104" s="153">
        <v>26917</v>
      </c>
      <c r="I104" s="157">
        <v>0.37688322598711843</v>
      </c>
    </row>
    <row r="105" spans="1:18" x14ac:dyDescent="0.2">
      <c r="A105" s="139" t="s">
        <v>30</v>
      </c>
      <c r="B105" s="153">
        <v>40814</v>
      </c>
      <c r="C105" s="157">
        <v>2.7679215699040239E-2</v>
      </c>
      <c r="D105" s="153">
        <v>25322</v>
      </c>
      <c r="E105" s="157">
        <v>2.4766100116778784E-2</v>
      </c>
      <c r="F105" s="153">
        <v>8407</v>
      </c>
      <c r="G105" s="157">
        <v>2.2098793989927135E-2</v>
      </c>
      <c r="H105" s="153">
        <v>7077</v>
      </c>
      <c r="I105" s="157">
        <v>9.9089890786894425E-2</v>
      </c>
      <c r="L105" s="15"/>
      <c r="M105" s="15"/>
      <c r="N105" s="15"/>
      <c r="O105" s="15"/>
      <c r="P105" s="15"/>
      <c r="Q105" s="15"/>
      <c r="R105" s="15"/>
    </row>
    <row r="106" spans="1:18" x14ac:dyDescent="0.2">
      <c r="A106" s="101"/>
      <c r="B106" s="115"/>
      <c r="C106" s="115"/>
      <c r="D106" s="115"/>
      <c r="E106" s="115"/>
    </row>
    <row r="107" spans="1:18" x14ac:dyDescent="0.2">
      <c r="A107" s="114"/>
      <c r="B107" s="115"/>
      <c r="C107" s="116"/>
    </row>
    <row r="108" spans="1:18" x14ac:dyDescent="0.2">
      <c r="A108" s="101"/>
      <c r="B108" s="115"/>
      <c r="C108" s="116"/>
    </row>
    <row r="109" spans="1:18" ht="15" customHeight="1" x14ac:dyDescent="0.2">
      <c r="A109" s="175" t="s">
        <v>291</v>
      </c>
      <c r="B109" s="175"/>
      <c r="C109" s="175"/>
      <c r="D109" s="175"/>
      <c r="E109" s="175"/>
      <c r="F109" s="175"/>
      <c r="G109" s="175"/>
      <c r="H109" s="175"/>
      <c r="I109" s="175"/>
    </row>
    <row r="110" spans="1:18" ht="12.75" customHeight="1" x14ac:dyDescent="0.2">
      <c r="A110" s="178"/>
      <c r="B110" s="178"/>
      <c r="C110" s="178"/>
      <c r="D110" s="178"/>
      <c r="E110" s="178"/>
      <c r="F110" s="178"/>
      <c r="G110" s="178"/>
      <c r="H110" s="178"/>
      <c r="I110" s="178"/>
    </row>
    <row r="111" spans="1:18" ht="38.25" customHeight="1" x14ac:dyDescent="0.2">
      <c r="A111" s="137" t="s">
        <v>6</v>
      </c>
      <c r="B111" s="181" t="s">
        <v>242</v>
      </c>
      <c r="C111" s="182"/>
      <c r="D111" s="181" t="s">
        <v>243</v>
      </c>
      <c r="E111" s="182"/>
      <c r="F111" s="181" t="s">
        <v>244</v>
      </c>
      <c r="G111" s="182"/>
      <c r="H111" s="181" t="s">
        <v>245</v>
      </c>
      <c r="I111" s="182"/>
    </row>
    <row r="112" spans="1:18" x14ac:dyDescent="0.2">
      <c r="A112" s="152"/>
      <c r="B112" s="156" t="s">
        <v>166</v>
      </c>
      <c r="C112" s="156" t="s">
        <v>9</v>
      </c>
      <c r="D112" s="156" t="s">
        <v>287</v>
      </c>
      <c r="E112" s="156" t="s">
        <v>9</v>
      </c>
      <c r="F112" s="156" t="s">
        <v>287</v>
      </c>
      <c r="G112" s="156" t="s">
        <v>9</v>
      </c>
      <c r="H112" s="156" t="s">
        <v>287</v>
      </c>
      <c r="I112" s="156" t="s">
        <v>9</v>
      </c>
    </row>
    <row r="113" spans="1:9" x14ac:dyDescent="0.2">
      <c r="A113" s="139" t="s">
        <v>24</v>
      </c>
      <c r="B113" s="153">
        <v>613036</v>
      </c>
      <c r="C113" s="157">
        <v>0.41648759204820374</v>
      </c>
      <c r="D113" s="153">
        <v>382565</v>
      </c>
      <c r="E113" s="157">
        <v>0.3749056770185118</v>
      </c>
      <c r="F113" s="153">
        <v>217330</v>
      </c>
      <c r="G113" s="157">
        <v>0.57203545972352365</v>
      </c>
      <c r="H113" s="153">
        <v>13039</v>
      </c>
      <c r="I113" s="157">
        <v>0.1828110760602874</v>
      </c>
    </row>
    <row r="114" spans="1:9" x14ac:dyDescent="0.2">
      <c r="A114" s="139" t="s">
        <v>28</v>
      </c>
      <c r="B114" s="153">
        <v>335106</v>
      </c>
      <c r="C114" s="157">
        <v>0.22766606042859697</v>
      </c>
      <c r="D114" s="153">
        <v>264678</v>
      </c>
      <c r="E114" s="157">
        <v>0.25937888929176917</v>
      </c>
      <c r="F114" s="153">
        <v>60859</v>
      </c>
      <c r="G114" s="157">
        <v>0.16018730061801834</v>
      </c>
      <c r="H114" s="153">
        <v>9520</v>
      </c>
      <c r="I114" s="157">
        <v>0.13347353662811076</v>
      </c>
    </row>
    <row r="115" spans="1:9" x14ac:dyDescent="0.2">
      <c r="A115" s="139" t="s">
        <v>27</v>
      </c>
      <c r="B115" s="153">
        <v>151268</v>
      </c>
      <c r="C115" s="157">
        <v>0.10276924205747735</v>
      </c>
      <c r="D115" s="153">
        <v>121960</v>
      </c>
      <c r="E115" s="157">
        <v>0.11951824230961458</v>
      </c>
      <c r="F115" s="153">
        <v>23640</v>
      </c>
      <c r="G115" s="157">
        <v>6.2222970909971469E-2</v>
      </c>
      <c r="H115" s="153">
        <v>5644</v>
      </c>
      <c r="I115" s="157">
        <v>7.9130739572379954E-2</v>
      </c>
    </row>
    <row r="116" spans="1:9" x14ac:dyDescent="0.2">
      <c r="A116" s="139" t="s">
        <v>29</v>
      </c>
      <c r="B116" s="153">
        <v>137988</v>
      </c>
      <c r="C116" s="157">
        <v>9.3747006458915205E-2</v>
      </c>
      <c r="D116" s="153">
        <v>105896</v>
      </c>
      <c r="E116" s="157">
        <v>0.1037758591966132</v>
      </c>
      <c r="F116" s="153">
        <v>23927</v>
      </c>
      <c r="G116" s="157">
        <v>6.2978385150714356E-2</v>
      </c>
      <c r="H116" s="153">
        <v>8147</v>
      </c>
      <c r="I116" s="157">
        <v>0.11422362425516999</v>
      </c>
    </row>
    <row r="117" spans="1:9" x14ac:dyDescent="0.2">
      <c r="A117" s="139" t="s">
        <v>30</v>
      </c>
      <c r="B117" s="153">
        <v>234521</v>
      </c>
      <c r="C117" s="157">
        <v>0.15933009900680675</v>
      </c>
      <c r="D117" s="153">
        <v>145331</v>
      </c>
      <c r="E117" s="157">
        <v>0.14242133218349126</v>
      </c>
      <c r="F117" s="153">
        <v>54168</v>
      </c>
      <c r="G117" s="157">
        <v>0.14257588359777218</v>
      </c>
      <c r="H117" s="153">
        <v>34975</v>
      </c>
      <c r="I117" s="157">
        <v>0.49036102348405186</v>
      </c>
    </row>
    <row r="118" spans="1:9" x14ac:dyDescent="0.2">
      <c r="A118" s="114"/>
      <c r="B118" s="115"/>
      <c r="C118" s="115"/>
      <c r="D118" s="115"/>
      <c r="E118" s="161">
        <f>SUM(E115:E117)</f>
        <v>0.36571543368971904</v>
      </c>
    </row>
    <row r="119" spans="1:9" x14ac:dyDescent="0.2">
      <c r="A119" s="101"/>
      <c r="B119" s="115"/>
      <c r="C119" s="116"/>
    </row>
    <row r="120" spans="1:9" x14ac:dyDescent="0.2">
      <c r="A120" s="101"/>
      <c r="B120" s="115"/>
      <c r="C120" s="116"/>
    </row>
    <row r="121" spans="1:9" ht="15" customHeight="1" x14ac:dyDescent="0.2">
      <c r="A121" s="176" t="s">
        <v>292</v>
      </c>
      <c r="B121" s="176"/>
      <c r="C121" s="176"/>
    </row>
    <row r="122" spans="1:9" ht="12.75" customHeight="1" x14ac:dyDescent="0.2">
      <c r="A122" s="177"/>
      <c r="B122" s="177"/>
      <c r="C122" s="177"/>
      <c r="D122" s="123"/>
    </row>
    <row r="123" spans="1:9" ht="26.25" customHeight="1" x14ac:dyDescent="0.2">
      <c r="A123" s="152" t="s">
        <v>178</v>
      </c>
      <c r="B123" s="152" t="s">
        <v>166</v>
      </c>
      <c r="C123" s="152" t="s">
        <v>9</v>
      </c>
    </row>
    <row r="124" spans="1:9" x14ac:dyDescent="0.2">
      <c r="A124" s="132" t="s">
        <v>36</v>
      </c>
      <c r="B124" s="127">
        <v>313042</v>
      </c>
      <c r="C124" s="128">
        <f>5463%/100</f>
        <v>0.54630000000000001</v>
      </c>
    </row>
    <row r="125" spans="1:9" x14ac:dyDescent="0.2">
      <c r="A125" s="132" t="s">
        <v>37</v>
      </c>
      <c r="B125" s="127">
        <v>171194</v>
      </c>
      <c r="C125" s="128">
        <f>2988%/100</f>
        <v>0.29880000000000001</v>
      </c>
    </row>
    <row r="126" spans="1:9" x14ac:dyDescent="0.2">
      <c r="A126" s="132" t="s">
        <v>21</v>
      </c>
      <c r="B126" s="127">
        <v>88778</v>
      </c>
      <c r="C126" s="128">
        <f>1549%/100</f>
        <v>0.15490000000000001</v>
      </c>
    </row>
    <row r="127" spans="1:9" x14ac:dyDescent="0.2">
      <c r="A127" s="149"/>
      <c r="B127" s="150"/>
      <c r="C127" s="151"/>
    </row>
    <row r="128" spans="1:9" x14ac:dyDescent="0.2">
      <c r="A128" s="149"/>
      <c r="B128" s="150"/>
      <c r="C128" s="151"/>
    </row>
    <row r="129" spans="1:7" x14ac:dyDescent="0.2">
      <c r="A129" s="122"/>
      <c r="B129" s="115"/>
      <c r="C129" s="122"/>
    </row>
    <row r="130" spans="1:7" x14ac:dyDescent="0.2">
      <c r="A130" s="122"/>
      <c r="B130" s="115"/>
      <c r="C130" s="122"/>
    </row>
    <row r="131" spans="1:7" ht="15" customHeight="1" x14ac:dyDescent="0.2">
      <c r="A131" s="176" t="s">
        <v>293</v>
      </c>
      <c r="B131" s="176"/>
      <c r="C131" s="176"/>
    </row>
    <row r="132" spans="1:7" ht="12.75" customHeight="1" x14ac:dyDescent="0.2">
      <c r="A132" s="177"/>
      <c r="B132" s="177"/>
      <c r="C132" s="177"/>
      <c r="D132" s="123"/>
    </row>
    <row r="133" spans="1:7" ht="24" customHeight="1" x14ac:dyDescent="0.2">
      <c r="A133" s="152" t="s">
        <v>178</v>
      </c>
      <c r="B133" s="152" t="s">
        <v>166</v>
      </c>
      <c r="C133" s="152" t="s">
        <v>9</v>
      </c>
    </row>
    <row r="134" spans="1:7" x14ac:dyDescent="0.2">
      <c r="A134" s="132" t="s">
        <v>36</v>
      </c>
      <c r="B134" s="127">
        <v>523826</v>
      </c>
      <c r="C134" s="128">
        <f>3552%/100</f>
        <v>0.35520000000000002</v>
      </c>
    </row>
    <row r="135" spans="1:7" x14ac:dyDescent="0.2">
      <c r="A135" s="132" t="s">
        <v>37</v>
      </c>
      <c r="B135" s="127">
        <v>576145</v>
      </c>
      <c r="C135" s="128">
        <f>3907%/100</f>
        <v>0.39069999999999999</v>
      </c>
    </row>
    <row r="136" spans="1:7" x14ac:dyDescent="0.2">
      <c r="A136" s="132" t="s">
        <v>21</v>
      </c>
      <c r="B136" s="127">
        <v>374711</v>
      </c>
      <c r="C136" s="128">
        <f>2541%/100</f>
        <v>0.25409999999999999</v>
      </c>
    </row>
    <row r="137" spans="1:7" x14ac:dyDescent="0.2">
      <c r="A137" s="125"/>
      <c r="B137" s="115"/>
      <c r="C137" s="116"/>
    </row>
    <row r="138" spans="1:7" x14ac:dyDescent="0.2">
      <c r="A138" s="125"/>
      <c r="B138" s="115"/>
      <c r="C138" s="116"/>
    </row>
    <row r="139" spans="1:7" x14ac:dyDescent="0.2">
      <c r="A139" s="125"/>
      <c r="B139" s="115"/>
      <c r="C139" s="116"/>
    </row>
    <row r="140" spans="1:7" x14ac:dyDescent="0.2">
      <c r="B140" s="15"/>
    </row>
    <row r="141" spans="1:7" ht="15" customHeight="1" x14ac:dyDescent="0.2">
      <c r="A141" s="176" t="s">
        <v>294</v>
      </c>
      <c r="B141" s="176"/>
      <c r="C141" s="176"/>
      <c r="D141" s="176"/>
      <c r="G141" s="121"/>
    </row>
    <row r="142" spans="1:7" ht="12.75" customHeight="1" x14ac:dyDescent="0.2">
      <c r="A142" s="177"/>
      <c r="B142" s="177"/>
      <c r="C142" s="177"/>
      <c r="D142" s="177"/>
      <c r="G142" s="121"/>
    </row>
    <row r="143" spans="1:7" x14ac:dyDescent="0.2">
      <c r="A143" s="88" t="s">
        <v>165</v>
      </c>
      <c r="B143" s="88" t="s">
        <v>13</v>
      </c>
      <c r="C143" s="88" t="s">
        <v>166</v>
      </c>
      <c r="D143" s="88" t="s">
        <v>9</v>
      </c>
      <c r="G143" s="121"/>
    </row>
    <row r="144" spans="1:7" x14ac:dyDescent="0.2">
      <c r="A144" s="126" t="s">
        <v>179</v>
      </c>
      <c r="B144" s="129" t="s">
        <v>14</v>
      </c>
      <c r="C144" s="133">
        <v>126886</v>
      </c>
      <c r="D144" s="130">
        <f>2226%/100</f>
        <v>0.22260000000000002</v>
      </c>
    </row>
    <row r="145" spans="1:4" ht="14.25" customHeight="1" x14ac:dyDescent="0.2">
      <c r="A145" s="126"/>
      <c r="B145" s="129" t="s">
        <v>15</v>
      </c>
      <c r="C145" s="133">
        <v>443195</v>
      </c>
      <c r="D145" s="130">
        <f>7774%/100</f>
        <v>0.77739999999999998</v>
      </c>
    </row>
    <row r="146" spans="1:4" x14ac:dyDescent="0.2">
      <c r="A146" s="126" t="s">
        <v>218</v>
      </c>
      <c r="B146" s="129" t="s">
        <v>14</v>
      </c>
      <c r="C146" s="133">
        <v>377842</v>
      </c>
      <c r="D146" s="130">
        <f>2566%/100</f>
        <v>0.25659999999999999</v>
      </c>
    </row>
    <row r="147" spans="1:4" x14ac:dyDescent="0.2">
      <c r="A147" s="126"/>
      <c r="B147" s="129" t="s">
        <v>15</v>
      </c>
      <c r="C147" s="133">
        <v>1094563</v>
      </c>
      <c r="D147" s="130">
        <f>7434%/100</f>
        <v>0.74340000000000006</v>
      </c>
    </row>
    <row r="148" spans="1:4" x14ac:dyDescent="0.2">
      <c r="A148" s="101" t="s">
        <v>180</v>
      </c>
      <c r="B148" s="118"/>
      <c r="C148" s="15"/>
      <c r="D148" s="119"/>
    </row>
    <row r="149" spans="1:4" x14ac:dyDescent="0.2">
      <c r="A149" s="101"/>
      <c r="B149" s="118"/>
      <c r="C149" s="15"/>
      <c r="D149" s="119"/>
    </row>
    <row r="150" spans="1:4" ht="13.5" customHeight="1" x14ac:dyDescent="0.2">
      <c r="A150" s="101"/>
      <c r="B150" s="118"/>
      <c r="C150" s="15"/>
      <c r="D150" s="119"/>
    </row>
    <row r="151" spans="1:4" ht="13.5" customHeight="1" x14ac:dyDescent="0.2">
      <c r="A151" s="101"/>
      <c r="B151" s="118"/>
      <c r="C151" s="15"/>
      <c r="D151" s="119"/>
    </row>
    <row r="152" spans="1:4" ht="15" customHeight="1" x14ac:dyDescent="0.2">
      <c r="A152" s="101"/>
      <c r="B152" s="118"/>
      <c r="C152" s="15"/>
      <c r="D152" s="119"/>
    </row>
    <row r="153" spans="1:4" ht="15" customHeight="1" x14ac:dyDescent="0.2">
      <c r="A153" s="176" t="s">
        <v>295</v>
      </c>
      <c r="B153" s="176"/>
      <c r="C153" s="176"/>
      <c r="D153" s="176"/>
    </row>
    <row r="154" spans="1:4" ht="12.75" customHeight="1" x14ac:dyDescent="0.2">
      <c r="A154" s="177"/>
      <c r="B154" s="177"/>
      <c r="C154" s="177"/>
      <c r="D154" s="177"/>
    </row>
    <row r="155" spans="1:4" x14ac:dyDescent="0.2">
      <c r="A155" s="88" t="s">
        <v>167</v>
      </c>
      <c r="B155" s="88" t="s">
        <v>31</v>
      </c>
      <c r="C155" s="88" t="s">
        <v>166</v>
      </c>
      <c r="D155" s="88" t="s">
        <v>9</v>
      </c>
    </row>
    <row r="156" spans="1:4" x14ac:dyDescent="0.2">
      <c r="A156" s="129" t="s">
        <v>171</v>
      </c>
      <c r="B156" s="132" t="s">
        <v>128</v>
      </c>
      <c r="C156" s="133">
        <v>209940</v>
      </c>
      <c r="D156" s="130">
        <f>2053%/100</f>
        <v>0.20530000000000001</v>
      </c>
    </row>
    <row r="157" spans="1:4" x14ac:dyDescent="0.2">
      <c r="A157" s="129"/>
      <c r="B157" s="132" t="s">
        <v>129</v>
      </c>
      <c r="C157" s="133">
        <v>812611</v>
      </c>
      <c r="D157" s="130">
        <f>7947%/100</f>
        <v>0.79469999999999996</v>
      </c>
    </row>
    <row r="158" spans="1:4" ht="15" customHeight="1" x14ac:dyDescent="0.2">
      <c r="A158" s="129" t="s">
        <v>172</v>
      </c>
      <c r="B158" s="132" t="s">
        <v>128</v>
      </c>
      <c r="C158" s="133">
        <v>55846</v>
      </c>
      <c r="D158" s="130">
        <f>1468%/100</f>
        <v>0.14679999999999999</v>
      </c>
    </row>
    <row r="159" spans="1:4" x14ac:dyDescent="0.2">
      <c r="A159" s="129"/>
      <c r="B159" s="132" t="s">
        <v>129</v>
      </c>
      <c r="C159" s="133">
        <v>324616</v>
      </c>
      <c r="D159" s="130">
        <f>8532%/100</f>
        <v>0.85319999999999996</v>
      </c>
    </row>
    <row r="160" spans="1:4" x14ac:dyDescent="0.2">
      <c r="A160" s="129" t="s">
        <v>173</v>
      </c>
      <c r="B160" s="132" t="s">
        <v>128</v>
      </c>
      <c r="C160" s="133">
        <v>28712</v>
      </c>
      <c r="D160" s="130">
        <f>4020%/100</f>
        <v>0.40200000000000002</v>
      </c>
    </row>
    <row r="161" spans="1:4" x14ac:dyDescent="0.2">
      <c r="A161" s="77"/>
      <c r="B161" s="132" t="s">
        <v>129</v>
      </c>
      <c r="C161" s="133">
        <v>42715</v>
      </c>
      <c r="D161" s="130">
        <f>5980%/100</f>
        <v>0.59799999999999998</v>
      </c>
    </row>
    <row r="162" spans="1:4" x14ac:dyDescent="0.2">
      <c r="C162" s="15"/>
    </row>
  </sheetData>
  <mergeCells count="31">
    <mergeCell ref="B99:C99"/>
    <mergeCell ref="F111:G111"/>
    <mergeCell ref="H111:I111"/>
    <mergeCell ref="D99:E99"/>
    <mergeCell ref="F99:G99"/>
    <mergeCell ref="H99:I99"/>
    <mergeCell ref="A3:C3"/>
    <mergeCell ref="A31:E31"/>
    <mergeCell ref="A43:E43"/>
    <mergeCell ref="A28:D28"/>
    <mergeCell ref="A64:C64"/>
    <mergeCell ref="A10:C10"/>
    <mergeCell ref="A11:A12"/>
    <mergeCell ref="B11:B12"/>
    <mergeCell ref="C11:C12"/>
    <mergeCell ref="A121:C122"/>
    <mergeCell ref="A131:C132"/>
    <mergeCell ref="A141:D142"/>
    <mergeCell ref="A153:D154"/>
    <mergeCell ref="A20:D20"/>
    <mergeCell ref="A55:C55"/>
    <mergeCell ref="B75:C75"/>
    <mergeCell ref="D75:E75"/>
    <mergeCell ref="B87:C87"/>
    <mergeCell ref="D87:E87"/>
    <mergeCell ref="A85:E86"/>
    <mergeCell ref="A73:E74"/>
    <mergeCell ref="A97:I98"/>
    <mergeCell ref="A109:I110"/>
    <mergeCell ref="B111:C111"/>
    <mergeCell ref="D111:E1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Q87"/>
  <sheetViews>
    <sheetView topLeftCell="A34" workbookViewId="0">
      <selection activeCell="I67" sqref="I67"/>
    </sheetView>
  </sheetViews>
  <sheetFormatPr defaultRowHeight="15" x14ac:dyDescent="0.25"/>
  <cols>
    <col min="1" max="1" width="15.7109375" customWidth="1"/>
    <col min="2" max="2" width="15.85546875" style="25" customWidth="1"/>
    <col min="3" max="6" width="11.7109375" customWidth="1"/>
  </cols>
  <sheetData>
    <row r="3" spans="1:17" ht="37.35" customHeight="1" x14ac:dyDescent="0.25">
      <c r="A3" s="238" t="s">
        <v>266</v>
      </c>
      <c r="B3" s="238"/>
      <c r="C3" s="238"/>
      <c r="D3" s="238"/>
      <c r="E3" s="238"/>
    </row>
    <row r="4" spans="1:17" ht="15" customHeight="1" x14ac:dyDescent="0.25">
      <c r="A4" s="40"/>
      <c r="B4" s="227" t="s">
        <v>5</v>
      </c>
      <c r="C4" s="228"/>
      <c r="D4" s="228"/>
      <c r="E4" s="229"/>
      <c r="L4" s="159"/>
      <c r="M4" s="159"/>
      <c r="N4" s="159"/>
      <c r="P4" s="25"/>
      <c r="Q4" s="25"/>
    </row>
    <row r="5" spans="1:17" ht="25.5" x14ac:dyDescent="0.25">
      <c r="A5" s="58" t="s">
        <v>6</v>
      </c>
      <c r="B5" s="137" t="s">
        <v>166</v>
      </c>
      <c r="C5" s="93" t="s">
        <v>36</v>
      </c>
      <c r="D5" s="93" t="s">
        <v>37</v>
      </c>
      <c r="E5" s="94" t="s">
        <v>21</v>
      </c>
      <c r="O5" s="25"/>
      <c r="P5" s="25"/>
      <c r="Q5" s="25"/>
    </row>
    <row r="6" spans="1:17" ht="12.75" customHeight="1" x14ac:dyDescent="0.25">
      <c r="A6" s="87" t="s">
        <v>24</v>
      </c>
      <c r="B6" s="13">
        <v>382573</v>
      </c>
      <c r="C6" s="45">
        <v>0.5</v>
      </c>
      <c r="D6" s="45">
        <v>0.375</v>
      </c>
      <c r="E6" s="45">
        <v>0.125</v>
      </c>
      <c r="O6" s="25"/>
      <c r="P6" s="25"/>
      <c r="Q6" s="25"/>
    </row>
    <row r="7" spans="1:17" ht="12.75" customHeight="1" x14ac:dyDescent="0.25">
      <c r="A7" s="87" t="s">
        <v>28</v>
      </c>
      <c r="B7" s="13">
        <v>264683</v>
      </c>
      <c r="C7" s="45">
        <v>0.34899999999999998</v>
      </c>
      <c r="D7" s="45">
        <v>0.44400000000000001</v>
      </c>
      <c r="E7" s="45">
        <v>0.20799999999999999</v>
      </c>
      <c r="O7" s="25"/>
      <c r="P7" s="25"/>
      <c r="Q7" s="25"/>
    </row>
    <row r="8" spans="1:17" ht="12.75" customHeight="1" x14ac:dyDescent="0.25">
      <c r="A8" s="87" t="s">
        <v>27</v>
      </c>
      <c r="B8" s="13">
        <v>121955</v>
      </c>
      <c r="C8" s="45">
        <v>0.219</v>
      </c>
      <c r="D8" s="45">
        <v>0.47899999999999998</v>
      </c>
      <c r="E8" s="45">
        <v>0.30199999999999999</v>
      </c>
      <c r="O8" s="25"/>
      <c r="P8" s="25"/>
      <c r="Q8" s="25"/>
    </row>
    <row r="9" spans="1:17" ht="12.75" customHeight="1" x14ac:dyDescent="0.25">
      <c r="A9" s="87" t="s">
        <v>29</v>
      </c>
      <c r="B9" s="13">
        <v>105904</v>
      </c>
      <c r="C9" s="45">
        <v>0.13500000000000001</v>
      </c>
      <c r="D9" s="45">
        <v>0.45100000000000001</v>
      </c>
      <c r="E9" s="45">
        <v>0.41399999999999998</v>
      </c>
      <c r="O9" s="25"/>
      <c r="P9" s="25"/>
      <c r="Q9" s="25"/>
    </row>
    <row r="10" spans="1:17" ht="12.75" customHeight="1" x14ac:dyDescent="0.25">
      <c r="A10" s="87" t="s">
        <v>30</v>
      </c>
      <c r="B10" s="13">
        <v>145328</v>
      </c>
      <c r="C10" s="45">
        <v>8.4000000000000005E-2</v>
      </c>
      <c r="D10" s="45">
        <v>0.34799999999999998</v>
      </c>
      <c r="E10" s="45">
        <v>0.56799999999999995</v>
      </c>
      <c r="O10" s="25"/>
      <c r="P10" s="25"/>
      <c r="Q10" s="25"/>
    </row>
    <row r="11" spans="1:17" s="25" customFormat="1" ht="12.75" customHeight="1" x14ac:dyDescent="0.25">
      <c r="A11" s="165" t="s">
        <v>297</v>
      </c>
      <c r="B11" s="166">
        <v>1020443</v>
      </c>
      <c r="C11" s="169">
        <v>0.33020000000000005</v>
      </c>
      <c r="D11" s="169">
        <v>0.40920000000000001</v>
      </c>
      <c r="E11" s="169">
        <v>0.2606</v>
      </c>
      <c r="F11" s="111"/>
    </row>
    <row r="12" spans="1:17" x14ac:dyDescent="0.25">
      <c r="A12" s="101"/>
      <c r="B12" s="111"/>
      <c r="O12" s="25"/>
      <c r="P12" s="25"/>
      <c r="Q12" s="25"/>
    </row>
    <row r="13" spans="1:17" x14ac:dyDescent="0.25">
      <c r="O13" s="25"/>
      <c r="P13" s="25"/>
      <c r="Q13" s="25"/>
    </row>
    <row r="14" spans="1:17" x14ac:dyDescent="0.25">
      <c r="O14" s="25"/>
      <c r="P14" s="25"/>
      <c r="Q14" s="25"/>
    </row>
    <row r="15" spans="1:17" ht="24.95" customHeight="1" x14ac:dyDescent="0.25">
      <c r="A15" s="238" t="s">
        <v>267</v>
      </c>
      <c r="B15" s="238"/>
      <c r="C15" s="238"/>
      <c r="D15" s="238"/>
      <c r="E15" s="238"/>
      <c r="F15" s="238"/>
      <c r="O15" s="25"/>
      <c r="P15" s="25"/>
      <c r="Q15" s="25"/>
    </row>
    <row r="16" spans="1:17" x14ac:dyDescent="0.25">
      <c r="A16" s="104"/>
      <c r="B16" s="104"/>
      <c r="C16" s="227" t="s">
        <v>5</v>
      </c>
      <c r="D16" s="228"/>
      <c r="E16" s="228"/>
      <c r="F16" s="229"/>
      <c r="O16" s="25"/>
      <c r="P16" s="25"/>
      <c r="Q16" s="25"/>
    </row>
    <row r="17" spans="1:17" ht="27.75" customHeight="1" x14ac:dyDescent="0.25">
      <c r="A17" s="88" t="s">
        <v>3</v>
      </c>
      <c r="B17" s="88" t="s">
        <v>6</v>
      </c>
      <c r="C17" s="137" t="s">
        <v>166</v>
      </c>
      <c r="D17" s="93" t="s">
        <v>36</v>
      </c>
      <c r="E17" s="93" t="s">
        <v>37</v>
      </c>
      <c r="F17" s="94" t="s">
        <v>21</v>
      </c>
      <c r="L17" s="160"/>
      <c r="M17" s="160"/>
      <c r="N17" s="160"/>
      <c r="O17" s="25"/>
      <c r="P17" s="25"/>
      <c r="Q17" s="25"/>
    </row>
    <row r="18" spans="1:17" ht="12.75" customHeight="1" x14ac:dyDescent="0.25">
      <c r="A18" s="231" t="s">
        <v>45</v>
      </c>
      <c r="B18" s="104" t="s">
        <v>24</v>
      </c>
      <c r="C18" s="13">
        <v>357680</v>
      </c>
      <c r="D18" s="45">
        <v>0.495</v>
      </c>
      <c r="E18" s="45">
        <v>0.377</v>
      </c>
      <c r="F18" s="45">
        <v>0.128</v>
      </c>
      <c r="O18" s="25"/>
      <c r="P18" s="25"/>
      <c r="Q18" s="25"/>
    </row>
    <row r="19" spans="1:17" ht="12.75" customHeight="1" x14ac:dyDescent="0.25">
      <c r="A19" s="232"/>
      <c r="B19" s="104" t="s">
        <v>28</v>
      </c>
      <c r="C19" s="13">
        <v>250400</v>
      </c>
      <c r="D19" s="45">
        <v>0.35199999999999998</v>
      </c>
      <c r="E19" s="45">
        <v>0.438</v>
      </c>
      <c r="F19" s="45">
        <v>0.21</v>
      </c>
      <c r="O19" s="25"/>
      <c r="P19" s="25"/>
      <c r="Q19" s="25"/>
    </row>
    <row r="20" spans="1:17" ht="12.75" customHeight="1" x14ac:dyDescent="0.25">
      <c r="A20" s="232"/>
      <c r="B20" s="104" t="s">
        <v>27</v>
      </c>
      <c r="C20" s="13">
        <v>108780</v>
      </c>
      <c r="D20" s="45">
        <v>0.223</v>
      </c>
      <c r="E20" s="45">
        <v>0.46800000000000003</v>
      </c>
      <c r="F20" s="45">
        <v>0.309</v>
      </c>
      <c r="O20" s="25"/>
      <c r="P20" s="25"/>
      <c r="Q20" s="25"/>
    </row>
    <row r="21" spans="1:17" ht="12.75" customHeight="1" x14ac:dyDescent="0.25">
      <c r="A21" s="232"/>
      <c r="B21" s="104" t="s">
        <v>29</v>
      </c>
      <c r="C21" s="13">
        <v>89034</v>
      </c>
      <c r="D21" s="45">
        <v>0.13600000000000001</v>
      </c>
      <c r="E21" s="45">
        <v>0.439</v>
      </c>
      <c r="F21" s="45">
        <v>0.42499999999999999</v>
      </c>
      <c r="O21" s="25"/>
      <c r="P21" s="25"/>
      <c r="Q21" s="25"/>
    </row>
    <row r="22" spans="1:17" ht="12.75" customHeight="1" x14ac:dyDescent="0.25">
      <c r="A22" s="232"/>
      <c r="B22" s="104" t="s">
        <v>30</v>
      </c>
      <c r="C22" s="13">
        <v>96344</v>
      </c>
      <c r="D22" s="45">
        <v>7.8E-2</v>
      </c>
      <c r="E22" s="45">
        <v>0.32600000000000001</v>
      </c>
      <c r="F22" s="45">
        <v>0.59599999999999997</v>
      </c>
      <c r="O22" s="25"/>
      <c r="P22" s="25"/>
      <c r="Q22" s="25"/>
    </row>
    <row r="23" spans="1:17" s="25" customFormat="1" ht="12.75" customHeight="1" x14ac:dyDescent="0.25">
      <c r="A23" s="233"/>
      <c r="B23" s="162" t="s">
        <v>297</v>
      </c>
      <c r="C23" s="163">
        <v>902238</v>
      </c>
      <c r="D23" s="168">
        <v>0.34250000000000003</v>
      </c>
      <c r="E23" s="168">
        <v>0.40570000000000001</v>
      </c>
      <c r="F23" s="168">
        <v>0.25180000000000002</v>
      </c>
      <c r="G23" s="111"/>
    </row>
    <row r="24" spans="1:17" ht="12.75" customHeight="1" x14ac:dyDescent="0.25">
      <c r="A24" s="234" t="s">
        <v>39</v>
      </c>
      <c r="B24" s="104" t="s">
        <v>24</v>
      </c>
      <c r="C24" s="13">
        <v>24754</v>
      </c>
      <c r="D24" s="45">
        <v>0.58299999999999996</v>
      </c>
      <c r="E24" s="45">
        <v>0.34300000000000003</v>
      </c>
      <c r="F24" s="45">
        <v>7.3999999999999996E-2</v>
      </c>
      <c r="G24" s="111"/>
      <c r="O24" s="25"/>
      <c r="P24" s="25"/>
      <c r="Q24" s="25"/>
    </row>
    <row r="25" spans="1:17" ht="12.75" customHeight="1" x14ac:dyDescent="0.25">
      <c r="A25" s="235"/>
      <c r="B25" s="104" t="s">
        <v>28</v>
      </c>
      <c r="C25" s="13">
        <v>14181</v>
      </c>
      <c r="D25" s="45">
        <v>0.28599999999999998</v>
      </c>
      <c r="E25" s="45">
        <v>0.54300000000000004</v>
      </c>
      <c r="F25" s="45">
        <v>0.17100000000000001</v>
      </c>
      <c r="G25" s="111"/>
      <c r="O25" s="25"/>
      <c r="P25" s="25"/>
      <c r="Q25" s="25"/>
    </row>
    <row r="26" spans="1:17" ht="12.75" customHeight="1" x14ac:dyDescent="0.25">
      <c r="A26" s="235"/>
      <c r="B26" s="104" t="s">
        <v>27</v>
      </c>
      <c r="C26" s="13">
        <v>13100</v>
      </c>
      <c r="D26" s="45">
        <v>0.187</v>
      </c>
      <c r="E26" s="45">
        <v>0.57099999999999995</v>
      </c>
      <c r="F26" s="45">
        <v>0.24299999999999999</v>
      </c>
      <c r="G26" s="111"/>
      <c r="O26" s="25"/>
      <c r="P26" s="25"/>
      <c r="Q26" s="25"/>
    </row>
    <row r="27" spans="1:17" ht="12.75" customHeight="1" x14ac:dyDescent="0.25">
      <c r="A27" s="235"/>
      <c r="B27" s="104" t="s">
        <v>29</v>
      </c>
      <c r="C27" s="13">
        <v>16818</v>
      </c>
      <c r="D27" s="45">
        <v>0.13</v>
      </c>
      <c r="E27" s="45">
        <v>0.51200000000000001</v>
      </c>
      <c r="F27" s="45">
        <v>0.35799999999999998</v>
      </c>
      <c r="G27" s="111"/>
      <c r="O27" s="25"/>
      <c r="P27" s="25"/>
      <c r="Q27" s="25"/>
    </row>
    <row r="28" spans="1:17" ht="12.75" customHeight="1" x14ac:dyDescent="0.25">
      <c r="A28" s="235"/>
      <c r="B28" s="104" t="s">
        <v>30</v>
      </c>
      <c r="C28" s="13">
        <v>48913</v>
      </c>
      <c r="D28" s="45">
        <v>9.6000000000000002E-2</v>
      </c>
      <c r="E28" s="45">
        <v>0.39</v>
      </c>
      <c r="F28" s="45">
        <v>0.51400000000000001</v>
      </c>
      <c r="G28" s="111"/>
      <c r="O28" s="25"/>
      <c r="P28" s="25"/>
      <c r="Q28" s="25"/>
    </row>
    <row r="29" spans="1:17" s="25" customFormat="1" ht="12.75" customHeight="1" x14ac:dyDescent="0.25">
      <c r="A29" s="184"/>
      <c r="B29" s="162" t="s">
        <v>297</v>
      </c>
      <c r="C29" s="163">
        <v>117766</v>
      </c>
      <c r="D29" s="168">
        <v>0.2361</v>
      </c>
      <c r="E29" s="168">
        <v>0.43619999999999998</v>
      </c>
      <c r="F29" s="168">
        <v>0.32770000000000005</v>
      </c>
      <c r="G29" s="111"/>
    </row>
    <row r="30" spans="1:17" x14ac:dyDescent="0.25">
      <c r="A30" s="101" t="s">
        <v>40</v>
      </c>
      <c r="C30" s="111"/>
      <c r="D30" s="25"/>
      <c r="E30" s="25"/>
      <c r="F30" s="25"/>
      <c r="G30" s="111"/>
      <c r="O30" s="25"/>
      <c r="P30" s="25"/>
      <c r="Q30" s="25"/>
    </row>
    <row r="31" spans="1:17" x14ac:dyDescent="0.25">
      <c r="G31" s="111"/>
      <c r="O31" s="25"/>
      <c r="P31" s="25"/>
      <c r="Q31" s="25"/>
    </row>
    <row r="32" spans="1:17" x14ac:dyDescent="0.25">
      <c r="G32" s="111"/>
      <c r="O32" s="25"/>
      <c r="P32" s="25"/>
      <c r="Q32" s="25"/>
    </row>
    <row r="33" spans="1:17" x14ac:dyDescent="0.25">
      <c r="G33" s="111"/>
      <c r="O33" s="25"/>
      <c r="P33" s="25"/>
      <c r="Q33" s="25"/>
    </row>
    <row r="34" spans="1:17" ht="24.95" customHeight="1" x14ac:dyDescent="0.25">
      <c r="A34" s="238" t="s">
        <v>268</v>
      </c>
      <c r="B34" s="238"/>
      <c r="C34" s="238"/>
      <c r="D34" s="238"/>
      <c r="E34" s="238"/>
      <c r="F34" s="238"/>
      <c r="G34" s="111"/>
      <c r="O34" s="25"/>
      <c r="P34" s="25"/>
      <c r="Q34" s="25"/>
    </row>
    <row r="35" spans="1:17" x14ac:dyDescent="0.25">
      <c r="A35" s="104"/>
      <c r="B35" s="104"/>
      <c r="C35" s="227" t="s">
        <v>5</v>
      </c>
      <c r="D35" s="228"/>
      <c r="E35" s="228"/>
      <c r="F35" s="229"/>
      <c r="G35" s="111"/>
      <c r="O35" s="25"/>
      <c r="P35" s="25"/>
      <c r="Q35" s="25"/>
    </row>
    <row r="36" spans="1:17" ht="25.5" x14ac:dyDescent="0.25">
      <c r="A36" s="88" t="s">
        <v>0</v>
      </c>
      <c r="B36" s="88" t="s">
        <v>6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  <c r="O36" s="25"/>
      <c r="P36" s="25"/>
      <c r="Q36" s="25"/>
    </row>
    <row r="37" spans="1:17" ht="12.75" customHeight="1" x14ac:dyDescent="0.25">
      <c r="A37" s="234" t="s">
        <v>1</v>
      </c>
      <c r="B37" s="104" t="s">
        <v>24</v>
      </c>
      <c r="C37" s="13">
        <v>137084</v>
      </c>
      <c r="D37" s="45">
        <v>0.54300000000000004</v>
      </c>
      <c r="E37" s="45">
        <v>0.35299999999999998</v>
      </c>
      <c r="F37" s="45">
        <v>0.10299999999999999</v>
      </c>
      <c r="G37" s="111"/>
      <c r="L37" s="160"/>
      <c r="M37" s="160"/>
      <c r="N37" s="160"/>
      <c r="O37" s="25"/>
      <c r="P37" s="25"/>
      <c r="Q37" s="25"/>
    </row>
    <row r="38" spans="1:17" ht="12.75" customHeight="1" x14ac:dyDescent="0.25">
      <c r="A38" s="235"/>
      <c r="B38" s="104" t="s">
        <v>28</v>
      </c>
      <c r="C38" s="13">
        <v>117561</v>
      </c>
      <c r="D38" s="45">
        <v>0.38300000000000001</v>
      </c>
      <c r="E38" s="45">
        <v>0.433</v>
      </c>
      <c r="F38" s="45">
        <v>0.184</v>
      </c>
      <c r="G38" s="111"/>
      <c r="L38" s="160"/>
      <c r="M38" s="160"/>
      <c r="N38" s="160"/>
      <c r="O38" s="25"/>
      <c r="P38" s="25"/>
      <c r="Q38" s="25"/>
    </row>
    <row r="39" spans="1:17" ht="12.75" customHeight="1" x14ac:dyDescent="0.25">
      <c r="A39" s="235"/>
      <c r="B39" s="104" t="s">
        <v>27</v>
      </c>
      <c r="C39" s="13">
        <v>55708</v>
      </c>
      <c r="D39" s="45">
        <v>0.23799999999999999</v>
      </c>
      <c r="E39" s="45">
        <v>0.47899999999999998</v>
      </c>
      <c r="F39" s="45">
        <v>0.28299999999999997</v>
      </c>
      <c r="G39" s="111"/>
      <c r="O39" s="25"/>
      <c r="P39" s="25"/>
      <c r="Q39" s="25"/>
    </row>
    <row r="40" spans="1:17" ht="12.75" customHeight="1" x14ac:dyDescent="0.25">
      <c r="A40" s="235"/>
      <c r="B40" s="104" t="s">
        <v>29</v>
      </c>
      <c r="C40" s="13">
        <v>48306</v>
      </c>
      <c r="D40" s="45">
        <v>0.15</v>
      </c>
      <c r="E40" s="45">
        <v>0.45500000000000002</v>
      </c>
      <c r="F40" s="45">
        <v>0.39500000000000002</v>
      </c>
      <c r="G40" s="111"/>
      <c r="H40" s="111"/>
      <c r="O40" s="25"/>
      <c r="P40" s="25"/>
      <c r="Q40" s="25"/>
    </row>
    <row r="41" spans="1:17" ht="12.75" customHeight="1" x14ac:dyDescent="0.25">
      <c r="A41" s="235"/>
      <c r="B41" s="104" t="s">
        <v>30</v>
      </c>
      <c r="C41" s="13">
        <v>61800</v>
      </c>
      <c r="D41" s="45">
        <v>9.0999999999999998E-2</v>
      </c>
      <c r="E41" s="45">
        <v>0.34799999999999998</v>
      </c>
      <c r="F41" s="45">
        <v>0.56100000000000005</v>
      </c>
      <c r="G41" s="111"/>
      <c r="O41" s="25"/>
      <c r="P41" s="25"/>
      <c r="Q41" s="25"/>
    </row>
    <row r="42" spans="1:17" s="25" customFormat="1" ht="12.75" customHeight="1" x14ac:dyDescent="0.25">
      <c r="A42" s="184"/>
      <c r="B42" s="162" t="s">
        <v>297</v>
      </c>
      <c r="C42" s="163">
        <v>420459</v>
      </c>
      <c r="D42" s="168">
        <v>0.34649999999999997</v>
      </c>
      <c r="E42" s="168">
        <v>0.40310000000000001</v>
      </c>
      <c r="F42" s="168">
        <v>0.25040000000000001</v>
      </c>
      <c r="G42" s="111"/>
    </row>
    <row r="43" spans="1:17" ht="12.75" customHeight="1" x14ac:dyDescent="0.25">
      <c r="A43" s="234" t="s">
        <v>2</v>
      </c>
      <c r="B43" s="104" t="s">
        <v>24</v>
      </c>
      <c r="C43" s="13">
        <v>216719</v>
      </c>
      <c r="D43" s="45">
        <v>0.47199999999999998</v>
      </c>
      <c r="E43" s="45">
        <v>0.39</v>
      </c>
      <c r="F43" s="45">
        <v>0.13800000000000001</v>
      </c>
      <c r="G43" s="111"/>
      <c r="O43" s="25"/>
      <c r="P43" s="25"/>
      <c r="Q43" s="25"/>
    </row>
    <row r="44" spans="1:17" ht="12.75" customHeight="1" x14ac:dyDescent="0.25">
      <c r="A44" s="235"/>
      <c r="B44" s="104" t="s">
        <v>28</v>
      </c>
      <c r="C44" s="13">
        <v>129183</v>
      </c>
      <c r="D44" s="45">
        <v>0.317</v>
      </c>
      <c r="E44" s="45">
        <v>0.45500000000000002</v>
      </c>
      <c r="F44" s="45">
        <v>0.22800000000000001</v>
      </c>
      <c r="G44" s="111"/>
      <c r="O44" s="25"/>
      <c r="P44" s="25"/>
      <c r="Q44" s="25"/>
    </row>
    <row r="45" spans="1:17" ht="12.75" customHeight="1" x14ac:dyDescent="0.25">
      <c r="A45" s="235"/>
      <c r="B45" s="104" t="s">
        <v>27</v>
      </c>
      <c r="C45" s="13">
        <v>57535</v>
      </c>
      <c r="D45" s="45">
        <v>0.2</v>
      </c>
      <c r="E45" s="45">
        <v>0.48099999999999998</v>
      </c>
      <c r="F45" s="45">
        <v>0.31900000000000001</v>
      </c>
      <c r="G45" s="111"/>
      <c r="O45" s="25"/>
      <c r="P45" s="25"/>
      <c r="Q45" s="25"/>
    </row>
    <row r="46" spans="1:17" ht="12.75" customHeight="1" x14ac:dyDescent="0.25">
      <c r="A46" s="235"/>
      <c r="B46" s="104" t="s">
        <v>29</v>
      </c>
      <c r="C46" s="13">
        <v>50553</v>
      </c>
      <c r="D46" s="45">
        <v>0.122</v>
      </c>
      <c r="E46" s="45">
        <v>0.44700000000000001</v>
      </c>
      <c r="F46" s="45">
        <v>0.43099999999999999</v>
      </c>
      <c r="G46" s="111"/>
      <c r="O46" s="25"/>
      <c r="P46" s="25"/>
      <c r="Q46" s="25"/>
    </row>
    <row r="47" spans="1:17" ht="12.75" customHeight="1" x14ac:dyDescent="0.25">
      <c r="A47" s="235"/>
      <c r="B47" s="104" t="s">
        <v>30</v>
      </c>
      <c r="C47" s="13">
        <v>75810</v>
      </c>
      <c r="D47" s="45">
        <v>7.9000000000000001E-2</v>
      </c>
      <c r="E47" s="45">
        <v>0.35</v>
      </c>
      <c r="F47" s="45">
        <v>0.57099999999999995</v>
      </c>
      <c r="G47" s="111"/>
      <c r="O47" s="25"/>
      <c r="P47" s="25"/>
      <c r="Q47" s="25"/>
    </row>
    <row r="48" spans="1:17" s="25" customFormat="1" ht="12.75" customHeight="1" x14ac:dyDescent="0.25">
      <c r="A48" s="184"/>
      <c r="B48" s="162" t="s">
        <v>297</v>
      </c>
      <c r="C48" s="163">
        <v>529800</v>
      </c>
      <c r="D48" s="168">
        <v>0.31519999999999998</v>
      </c>
      <c r="E48" s="168">
        <v>0.41520000000000001</v>
      </c>
      <c r="F48" s="168">
        <v>0.26960000000000001</v>
      </c>
      <c r="G48" s="111"/>
    </row>
    <row r="49" spans="1:17" x14ac:dyDescent="0.25">
      <c r="A49" s="101" t="s">
        <v>41</v>
      </c>
      <c r="D49" s="25"/>
      <c r="E49" s="25"/>
      <c r="F49" s="25"/>
      <c r="G49" s="111"/>
      <c r="O49" s="25"/>
      <c r="P49" s="25"/>
      <c r="Q49" s="25"/>
    </row>
    <row r="50" spans="1:17" x14ac:dyDescent="0.25">
      <c r="G50" s="111"/>
      <c r="O50" s="25"/>
      <c r="P50" s="25"/>
      <c r="Q50" s="25"/>
    </row>
    <row r="51" spans="1:17" x14ac:dyDescent="0.25">
      <c r="G51" s="111"/>
      <c r="O51" s="25"/>
      <c r="P51" s="25"/>
      <c r="Q51" s="25"/>
    </row>
    <row r="52" spans="1:17" x14ac:dyDescent="0.25">
      <c r="G52" s="111"/>
      <c r="O52" s="25"/>
      <c r="P52" s="25"/>
      <c r="Q52" s="25"/>
    </row>
    <row r="53" spans="1:17" ht="24.95" customHeight="1" x14ac:dyDescent="0.25">
      <c r="A53" s="238" t="s">
        <v>269</v>
      </c>
      <c r="B53" s="238"/>
      <c r="C53" s="238"/>
      <c r="D53" s="238"/>
      <c r="E53" s="238"/>
      <c r="F53" s="238"/>
      <c r="G53" s="111"/>
      <c r="O53" s="25"/>
      <c r="P53" s="25"/>
      <c r="Q53" s="25"/>
    </row>
    <row r="54" spans="1:17" x14ac:dyDescent="0.25">
      <c r="A54" s="104"/>
      <c r="B54" s="104"/>
      <c r="C54" s="227" t="s">
        <v>5</v>
      </c>
      <c r="D54" s="228"/>
      <c r="E54" s="228"/>
      <c r="F54" s="229"/>
      <c r="G54" s="111"/>
      <c r="L54" s="160"/>
      <c r="M54" s="160"/>
      <c r="N54" s="160"/>
      <c r="O54" s="25"/>
      <c r="P54" s="25"/>
      <c r="Q54" s="25"/>
    </row>
    <row r="55" spans="1:17" ht="25.5" x14ac:dyDescent="0.25">
      <c r="A55" s="88" t="s">
        <v>3</v>
      </c>
      <c r="B55" s="88" t="s">
        <v>6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L55" s="160"/>
      <c r="M55" s="160"/>
      <c r="N55" s="160"/>
      <c r="O55" s="25"/>
      <c r="P55" s="25"/>
      <c r="Q55" s="25"/>
    </row>
    <row r="56" spans="1:17" ht="12.75" customHeight="1" x14ac:dyDescent="0.25">
      <c r="A56" s="231" t="s">
        <v>45</v>
      </c>
      <c r="B56" s="104" t="s">
        <v>24</v>
      </c>
      <c r="C56" s="13">
        <v>205327</v>
      </c>
      <c r="D56" s="45">
        <v>0.46700000000000003</v>
      </c>
      <c r="E56" s="45">
        <v>0.39100000000000001</v>
      </c>
      <c r="F56" s="45">
        <v>0.14199999999999999</v>
      </c>
      <c r="G56" s="111"/>
      <c r="O56" s="25"/>
      <c r="P56" s="25"/>
      <c r="Q56" s="25"/>
    </row>
    <row r="57" spans="1:17" ht="12.75" customHeight="1" x14ac:dyDescent="0.25">
      <c r="A57" s="232"/>
      <c r="B57" s="104" t="s">
        <v>28</v>
      </c>
      <c r="C57" s="13">
        <v>122460</v>
      </c>
      <c r="D57" s="45">
        <v>0.31900000000000001</v>
      </c>
      <c r="E57" s="45">
        <v>0.44900000000000001</v>
      </c>
      <c r="F57" s="45">
        <v>0.23200000000000001</v>
      </c>
      <c r="G57" s="111"/>
      <c r="O57" s="25"/>
      <c r="P57" s="25"/>
      <c r="Q57" s="25"/>
    </row>
    <row r="58" spans="1:17" ht="12.75" customHeight="1" x14ac:dyDescent="0.25">
      <c r="A58" s="232"/>
      <c r="B58" s="104" t="s">
        <v>27</v>
      </c>
      <c r="C58" s="13">
        <v>50954</v>
      </c>
      <c r="D58" s="45">
        <v>0.20200000000000001</v>
      </c>
      <c r="E58" s="45">
        <v>0.46899999999999997</v>
      </c>
      <c r="F58" s="45">
        <v>0.32900000000000001</v>
      </c>
      <c r="G58" s="111"/>
      <c r="O58" s="25"/>
      <c r="P58" s="25"/>
      <c r="Q58" s="25"/>
    </row>
    <row r="59" spans="1:17" ht="12.75" customHeight="1" x14ac:dyDescent="0.25">
      <c r="A59" s="232"/>
      <c r="B59" s="104" t="s">
        <v>29</v>
      </c>
      <c r="C59" s="13">
        <v>41840</v>
      </c>
      <c r="D59" s="45">
        <v>0.11899999999999999</v>
      </c>
      <c r="E59" s="45">
        <v>0.432</v>
      </c>
      <c r="F59" s="45">
        <v>0.44900000000000001</v>
      </c>
      <c r="G59" s="111"/>
      <c r="H59" s="111"/>
      <c r="O59" s="25"/>
      <c r="P59" s="25"/>
      <c r="Q59" s="25"/>
    </row>
    <row r="60" spans="1:17" ht="12.75" customHeight="1" x14ac:dyDescent="0.25">
      <c r="A60" s="232"/>
      <c r="B60" s="104" t="s">
        <v>30</v>
      </c>
      <c r="C60" s="13">
        <v>47493</v>
      </c>
      <c r="D60" s="45">
        <v>7.0000000000000007E-2</v>
      </c>
      <c r="E60" s="45">
        <v>0.318</v>
      </c>
      <c r="F60" s="45">
        <v>0.61199999999999999</v>
      </c>
      <c r="G60" s="111"/>
      <c r="O60" s="25"/>
      <c r="P60" s="25"/>
      <c r="Q60" s="25"/>
    </row>
    <row r="61" spans="1:17" s="25" customFormat="1" ht="12.75" customHeight="1" x14ac:dyDescent="0.25">
      <c r="A61" s="233"/>
      <c r="B61" s="162" t="s">
        <v>297</v>
      </c>
      <c r="C61" s="163">
        <v>468074</v>
      </c>
      <c r="D61" s="168">
        <v>0.32799999999999996</v>
      </c>
      <c r="E61" s="168">
        <v>0.41110000000000002</v>
      </c>
      <c r="F61" s="168">
        <v>0.26090000000000002</v>
      </c>
      <c r="G61" s="111"/>
    </row>
    <row r="62" spans="1:17" ht="12.75" customHeight="1" x14ac:dyDescent="0.25">
      <c r="A62" s="234" t="s">
        <v>39</v>
      </c>
      <c r="B62" s="104" t="s">
        <v>24</v>
      </c>
      <c r="C62" s="13">
        <v>11318</v>
      </c>
      <c r="D62" s="45">
        <v>0.56599999999999995</v>
      </c>
      <c r="E62" s="45">
        <v>0.35899999999999999</v>
      </c>
      <c r="F62" s="45">
        <v>7.4999999999999997E-2</v>
      </c>
      <c r="G62" s="111"/>
      <c r="O62" s="25"/>
      <c r="P62" s="25"/>
      <c r="Q62" s="25"/>
    </row>
    <row r="63" spans="1:17" ht="12.75" customHeight="1" x14ac:dyDescent="0.25">
      <c r="A63" s="235"/>
      <c r="B63" s="104" t="s">
        <v>28</v>
      </c>
      <c r="C63" s="13">
        <v>6675</v>
      </c>
      <c r="D63" s="45">
        <v>0.28000000000000003</v>
      </c>
      <c r="E63" s="45">
        <v>0.55700000000000005</v>
      </c>
      <c r="F63" s="45">
        <v>0.16400000000000001</v>
      </c>
      <c r="G63" s="111"/>
      <c r="O63" s="25"/>
      <c r="P63" s="25"/>
      <c r="Q63" s="25"/>
    </row>
    <row r="64" spans="1:17" ht="12.75" customHeight="1" x14ac:dyDescent="0.25">
      <c r="A64" s="235"/>
      <c r="B64" s="104" t="s">
        <v>27</v>
      </c>
      <c r="C64" s="13">
        <v>6546</v>
      </c>
      <c r="D64" s="45">
        <v>0.188</v>
      </c>
      <c r="E64" s="45">
        <v>0.57399999999999995</v>
      </c>
      <c r="F64" s="45">
        <v>0.23799999999999999</v>
      </c>
      <c r="G64" s="111"/>
      <c r="O64" s="25"/>
      <c r="P64" s="25"/>
      <c r="Q64" s="25"/>
    </row>
    <row r="65" spans="1:17" ht="12.75" customHeight="1" x14ac:dyDescent="0.25">
      <c r="A65" s="235"/>
      <c r="B65" s="104" t="s">
        <v>29</v>
      </c>
      <c r="C65" s="13">
        <v>8693</v>
      </c>
      <c r="D65" s="45">
        <v>0.13600000000000001</v>
      </c>
      <c r="E65" s="45">
        <v>0.51900000000000002</v>
      </c>
      <c r="F65" s="45">
        <v>0.34399999999999997</v>
      </c>
      <c r="G65" s="111"/>
      <c r="O65" s="25"/>
      <c r="P65" s="25"/>
      <c r="Q65" s="25"/>
    </row>
    <row r="66" spans="1:17" ht="12.75" customHeight="1" x14ac:dyDescent="0.25">
      <c r="A66" s="235"/>
      <c r="B66" s="104" t="s">
        <v>30</v>
      </c>
      <c r="C66" s="13">
        <v>28289</v>
      </c>
      <c r="D66" s="45">
        <v>9.5000000000000001E-2</v>
      </c>
      <c r="E66" s="45">
        <v>0.40300000000000002</v>
      </c>
      <c r="F66" s="45">
        <v>0.502</v>
      </c>
      <c r="G66" s="111"/>
      <c r="O66" s="25"/>
      <c r="P66" s="25"/>
      <c r="Q66" s="25"/>
    </row>
    <row r="67" spans="1:17" s="25" customFormat="1" ht="12.75" customHeight="1" x14ac:dyDescent="0.25">
      <c r="A67" s="184"/>
      <c r="B67" s="162" t="s">
        <v>297</v>
      </c>
      <c r="C67" s="163">
        <v>61521</v>
      </c>
      <c r="D67" s="168">
        <v>0.2175</v>
      </c>
      <c r="E67" s="168">
        <v>0.44630000000000003</v>
      </c>
      <c r="F67" s="168">
        <v>0.3362</v>
      </c>
      <c r="G67" s="111"/>
    </row>
    <row r="68" spans="1:17" x14ac:dyDescent="0.25">
      <c r="A68" s="101" t="s">
        <v>40</v>
      </c>
      <c r="D68" s="25"/>
      <c r="E68" s="25"/>
      <c r="F68" s="25"/>
      <c r="G68" s="111"/>
      <c r="O68" s="25"/>
      <c r="P68" s="25"/>
      <c r="Q68" s="25"/>
    </row>
    <row r="69" spans="1:17" x14ac:dyDescent="0.25">
      <c r="G69" s="111"/>
      <c r="O69" s="25"/>
      <c r="P69" s="25"/>
      <c r="Q69" s="25"/>
    </row>
    <row r="70" spans="1:17" x14ac:dyDescent="0.25">
      <c r="G70" s="111"/>
      <c r="O70" s="25"/>
      <c r="P70" s="25"/>
      <c r="Q70" s="25"/>
    </row>
    <row r="71" spans="1:17" x14ac:dyDescent="0.25">
      <c r="G71" s="111"/>
      <c r="O71" s="25"/>
      <c r="P71" s="25"/>
      <c r="Q71" s="25"/>
    </row>
    <row r="72" spans="1:17" ht="24.95" customHeight="1" x14ac:dyDescent="0.25">
      <c r="A72" s="238" t="s">
        <v>270</v>
      </c>
      <c r="B72" s="238"/>
      <c r="C72" s="238"/>
      <c r="D72" s="238"/>
      <c r="E72" s="238"/>
      <c r="F72" s="238"/>
      <c r="G72" s="111"/>
      <c r="O72" s="25"/>
      <c r="P72" s="25"/>
      <c r="Q72" s="25"/>
    </row>
    <row r="73" spans="1:17" x14ac:dyDescent="0.25">
      <c r="A73" s="104"/>
      <c r="B73" s="104"/>
      <c r="C73" s="227" t="s">
        <v>5</v>
      </c>
      <c r="D73" s="228"/>
      <c r="E73" s="228"/>
      <c r="F73" s="229"/>
      <c r="G73" s="111"/>
      <c r="O73" s="25"/>
      <c r="P73" s="25"/>
      <c r="Q73" s="25"/>
    </row>
    <row r="74" spans="1:17" ht="25.5" x14ac:dyDescent="0.25">
      <c r="A74" s="88" t="s">
        <v>3</v>
      </c>
      <c r="B74" s="88" t="s">
        <v>6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O74" s="25"/>
      <c r="P74" s="25"/>
      <c r="Q74" s="25"/>
    </row>
    <row r="75" spans="1:17" ht="12.75" customHeight="1" x14ac:dyDescent="0.25">
      <c r="A75" s="231" t="s">
        <v>45</v>
      </c>
      <c r="B75" s="104" t="s">
        <v>24</v>
      </c>
      <c r="C75" s="13">
        <v>126657</v>
      </c>
      <c r="D75" s="45">
        <v>0.54</v>
      </c>
      <c r="E75" s="45">
        <v>0.35499999999999998</v>
      </c>
      <c r="F75" s="45">
        <v>0.105</v>
      </c>
      <c r="G75" s="111"/>
      <c r="L75" s="160"/>
      <c r="M75" s="160"/>
      <c r="N75" s="160"/>
      <c r="O75" s="25"/>
      <c r="P75" s="25"/>
      <c r="Q75" s="25"/>
    </row>
    <row r="76" spans="1:17" ht="12.75" customHeight="1" x14ac:dyDescent="0.25">
      <c r="A76" s="232"/>
      <c r="B76" s="104" t="s">
        <v>28</v>
      </c>
      <c r="C76" s="13">
        <v>111190</v>
      </c>
      <c r="D76" s="45">
        <v>0.38800000000000001</v>
      </c>
      <c r="E76" s="45">
        <v>0.42799999999999999</v>
      </c>
      <c r="F76" s="45">
        <v>0.184</v>
      </c>
      <c r="G76" s="111"/>
      <c r="H76" s="111"/>
      <c r="L76" s="160"/>
      <c r="M76" s="160"/>
      <c r="N76" s="160"/>
      <c r="O76" s="25"/>
      <c r="P76" s="25"/>
      <c r="Q76" s="25"/>
    </row>
    <row r="77" spans="1:17" ht="12.75" customHeight="1" x14ac:dyDescent="0.25">
      <c r="A77" s="232"/>
      <c r="B77" s="104" t="s">
        <v>27</v>
      </c>
      <c r="C77" s="13">
        <v>50190</v>
      </c>
      <c r="D77" s="45">
        <v>0.24299999999999999</v>
      </c>
      <c r="E77" s="45">
        <v>0.46899999999999997</v>
      </c>
      <c r="F77" s="45">
        <v>0.28699999999999998</v>
      </c>
      <c r="G77" s="111"/>
      <c r="O77" s="25"/>
      <c r="P77" s="25"/>
      <c r="Q77" s="25"/>
    </row>
    <row r="78" spans="1:17" ht="12.75" customHeight="1" x14ac:dyDescent="0.25">
      <c r="A78" s="232"/>
      <c r="B78" s="104" t="s">
        <v>29</v>
      </c>
      <c r="C78" s="13">
        <v>41407</v>
      </c>
      <c r="D78" s="45">
        <v>0.154</v>
      </c>
      <c r="E78" s="45">
        <v>0.44700000000000001</v>
      </c>
      <c r="F78" s="45">
        <v>0.39900000000000002</v>
      </c>
      <c r="G78" s="111"/>
      <c r="O78" s="25"/>
      <c r="P78" s="25"/>
      <c r="Q78" s="25"/>
    </row>
    <row r="79" spans="1:17" ht="12.75" customHeight="1" x14ac:dyDescent="0.25">
      <c r="A79" s="232"/>
      <c r="B79" s="104" t="s">
        <v>30</v>
      </c>
      <c r="C79" s="13">
        <v>43719</v>
      </c>
      <c r="D79" s="45">
        <v>8.6999999999999994E-2</v>
      </c>
      <c r="E79" s="45">
        <v>0.33700000000000002</v>
      </c>
      <c r="F79" s="45">
        <v>0.57499999999999996</v>
      </c>
      <c r="G79" s="111"/>
      <c r="O79" s="25"/>
      <c r="P79" s="25"/>
      <c r="Q79" s="25"/>
    </row>
    <row r="80" spans="1:17" s="25" customFormat="1" ht="12.75" customHeight="1" x14ac:dyDescent="0.25">
      <c r="A80" s="233"/>
      <c r="B80" s="97" t="s">
        <v>297</v>
      </c>
      <c r="C80" s="13">
        <v>373163</v>
      </c>
      <c r="D80" s="45">
        <v>0.35899999999999999</v>
      </c>
      <c r="E80" s="45">
        <v>0.40009999999999996</v>
      </c>
      <c r="F80" s="45">
        <v>0.2409</v>
      </c>
      <c r="G80" s="111"/>
    </row>
    <row r="81" spans="1:17" ht="12.75" customHeight="1" x14ac:dyDescent="0.25">
      <c r="A81" s="234" t="s">
        <v>39</v>
      </c>
      <c r="B81" s="104" t="s">
        <v>24</v>
      </c>
      <c r="C81" s="13">
        <v>10374</v>
      </c>
      <c r="D81" s="45">
        <v>0.58399999999999996</v>
      </c>
      <c r="E81" s="45">
        <v>0.34</v>
      </c>
      <c r="F81" s="45">
        <v>7.5999999999999998E-2</v>
      </c>
      <c r="G81" s="111"/>
      <c r="O81" s="25"/>
      <c r="P81" s="25"/>
      <c r="Q81" s="25"/>
    </row>
    <row r="82" spans="1:17" ht="12.75" customHeight="1" x14ac:dyDescent="0.25">
      <c r="A82" s="235"/>
      <c r="B82" s="104" t="s">
        <v>28</v>
      </c>
      <c r="C82" s="13">
        <v>6332</v>
      </c>
      <c r="D82" s="45">
        <v>0.29599999999999999</v>
      </c>
      <c r="E82" s="45">
        <v>0.52700000000000002</v>
      </c>
      <c r="F82" s="45">
        <v>0.17699999999999999</v>
      </c>
      <c r="G82" s="111"/>
      <c r="O82" s="25"/>
      <c r="P82" s="25"/>
      <c r="Q82" s="25"/>
    </row>
    <row r="83" spans="1:17" ht="12.75" customHeight="1" x14ac:dyDescent="0.25">
      <c r="A83" s="235"/>
      <c r="B83" s="104" t="s">
        <v>27</v>
      </c>
      <c r="C83" s="13">
        <v>5485</v>
      </c>
      <c r="D83" s="45">
        <v>0.19400000000000001</v>
      </c>
      <c r="E83" s="45">
        <v>0.56200000000000006</v>
      </c>
      <c r="F83" s="45">
        <v>0.24399999999999999</v>
      </c>
      <c r="G83" s="111"/>
      <c r="O83" s="25"/>
      <c r="P83" s="25"/>
      <c r="Q83" s="25"/>
    </row>
    <row r="84" spans="1:17" ht="12.75" customHeight="1" x14ac:dyDescent="0.25">
      <c r="A84" s="235"/>
      <c r="B84" s="104" t="s">
        <v>29</v>
      </c>
      <c r="C84" s="13">
        <v>6874</v>
      </c>
      <c r="D84" s="45">
        <v>0.126</v>
      </c>
      <c r="E84" s="45">
        <v>0.5</v>
      </c>
      <c r="F84" s="45">
        <v>0.374</v>
      </c>
      <c r="G84" s="111"/>
      <c r="O84" s="25"/>
      <c r="P84" s="25"/>
      <c r="Q84" s="25"/>
    </row>
    <row r="85" spans="1:17" ht="12.75" customHeight="1" x14ac:dyDescent="0.25">
      <c r="A85" s="235"/>
      <c r="B85" s="104" t="s">
        <v>30</v>
      </c>
      <c r="C85" s="13">
        <v>18041</v>
      </c>
      <c r="D85" s="45">
        <v>0.1</v>
      </c>
      <c r="E85" s="45">
        <v>0.374</v>
      </c>
      <c r="F85" s="45">
        <v>0.52700000000000002</v>
      </c>
      <c r="G85" s="111"/>
      <c r="O85" s="25"/>
      <c r="P85" s="25"/>
      <c r="Q85" s="25"/>
    </row>
    <row r="86" spans="1:17" s="25" customFormat="1" ht="12.75" customHeight="1" x14ac:dyDescent="0.25">
      <c r="A86" s="184"/>
      <c r="B86" s="97" t="s">
        <v>297</v>
      </c>
      <c r="C86" s="13">
        <v>47106</v>
      </c>
      <c r="D86" s="45">
        <v>0.2477</v>
      </c>
      <c r="E86" s="45">
        <v>0.42719999999999997</v>
      </c>
      <c r="F86" s="45">
        <v>0.32520000000000004</v>
      </c>
      <c r="G86" s="111"/>
    </row>
    <row r="87" spans="1:17" x14ac:dyDescent="0.25">
      <c r="A87" s="101" t="s">
        <v>40</v>
      </c>
      <c r="D87" s="25"/>
      <c r="E87" s="25"/>
      <c r="F87" s="25"/>
    </row>
  </sheetData>
  <mergeCells count="18">
    <mergeCell ref="A75:A80"/>
    <mergeCell ref="A81:A86"/>
    <mergeCell ref="A34:F34"/>
    <mergeCell ref="C35:F35"/>
    <mergeCell ref="A24:A29"/>
    <mergeCell ref="A37:A42"/>
    <mergeCell ref="A43:A48"/>
    <mergeCell ref="C73:F73"/>
    <mergeCell ref="A53:F53"/>
    <mergeCell ref="C54:F54"/>
    <mergeCell ref="A72:F72"/>
    <mergeCell ref="A56:A61"/>
    <mergeCell ref="A62:A67"/>
    <mergeCell ref="A3:E3"/>
    <mergeCell ref="B4:E4"/>
    <mergeCell ref="A15:F15"/>
    <mergeCell ref="C16:F16"/>
    <mergeCell ref="A18:A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R92"/>
  <sheetViews>
    <sheetView workbookViewId="0">
      <selection activeCell="I15" sqref="I15"/>
    </sheetView>
  </sheetViews>
  <sheetFormatPr defaultRowHeight="15" x14ac:dyDescent="0.25"/>
  <cols>
    <col min="1" max="1" width="15.7109375" customWidth="1"/>
    <col min="2" max="2" width="15.42578125" style="25" customWidth="1"/>
    <col min="3" max="6" width="11.7109375" customWidth="1"/>
  </cols>
  <sheetData>
    <row r="3" spans="1:18" ht="37.35" customHeight="1" x14ac:dyDescent="0.25">
      <c r="A3" s="238" t="s">
        <v>271</v>
      </c>
      <c r="B3" s="238"/>
      <c r="C3" s="238"/>
      <c r="D3" s="238"/>
      <c r="E3" s="238"/>
    </row>
    <row r="4" spans="1:18" ht="15.75" customHeight="1" x14ac:dyDescent="0.25">
      <c r="A4" s="40"/>
      <c r="B4" s="227" t="s">
        <v>5</v>
      </c>
      <c r="C4" s="228"/>
      <c r="D4" s="228"/>
      <c r="E4" s="229"/>
      <c r="M4" s="159"/>
      <c r="N4" s="159"/>
      <c r="O4" s="159"/>
      <c r="Q4" s="25"/>
      <c r="R4" s="25"/>
    </row>
    <row r="5" spans="1:18" ht="25.5" x14ac:dyDescent="0.25">
      <c r="A5" s="88" t="s">
        <v>4</v>
      </c>
      <c r="B5" s="137" t="s">
        <v>166</v>
      </c>
      <c r="C5" s="93" t="s">
        <v>36</v>
      </c>
      <c r="D5" s="93" t="s">
        <v>37</v>
      </c>
      <c r="E5" s="94" t="s">
        <v>21</v>
      </c>
      <c r="P5" s="25"/>
      <c r="Q5" s="25"/>
      <c r="R5" s="25"/>
    </row>
    <row r="6" spans="1:18" ht="12.75" customHeight="1" x14ac:dyDescent="0.25">
      <c r="A6" s="87" t="s">
        <v>24</v>
      </c>
      <c r="B6" s="13">
        <v>64717</v>
      </c>
      <c r="C6" s="44">
        <v>0.53700000000000003</v>
      </c>
      <c r="D6" s="44">
        <v>0.32500000000000001</v>
      </c>
      <c r="E6" s="44">
        <v>0.13900000000000001</v>
      </c>
      <c r="P6" s="25"/>
      <c r="Q6" s="25"/>
      <c r="R6" s="25"/>
    </row>
    <row r="7" spans="1:18" ht="12.75" customHeight="1" x14ac:dyDescent="0.25">
      <c r="A7" s="87" t="s">
        <v>28</v>
      </c>
      <c r="B7" s="13">
        <v>201796</v>
      </c>
      <c r="C7" s="44">
        <v>0.53100000000000003</v>
      </c>
      <c r="D7" s="44">
        <v>0.33900000000000002</v>
      </c>
      <c r="E7" s="44">
        <v>0.13</v>
      </c>
      <c r="G7" s="111"/>
      <c r="P7" s="25"/>
      <c r="Q7" s="25"/>
      <c r="R7" s="25"/>
    </row>
    <row r="8" spans="1:18" ht="12.75" customHeight="1" x14ac:dyDescent="0.25">
      <c r="A8" s="87" t="s">
        <v>27</v>
      </c>
      <c r="B8" s="13">
        <v>66522</v>
      </c>
      <c r="C8" s="44">
        <v>0.253</v>
      </c>
      <c r="D8" s="44">
        <v>0.41699999999999998</v>
      </c>
      <c r="E8" s="44">
        <v>0.33</v>
      </c>
      <c r="P8" s="25"/>
      <c r="Q8" s="25"/>
      <c r="R8" s="25"/>
    </row>
    <row r="9" spans="1:18" ht="12.75" customHeight="1" x14ac:dyDescent="0.25">
      <c r="A9" s="87" t="s">
        <v>29</v>
      </c>
      <c r="B9" s="13">
        <v>38977</v>
      </c>
      <c r="C9" s="44">
        <v>0.123</v>
      </c>
      <c r="D9" s="44">
        <v>0.35099999999999998</v>
      </c>
      <c r="E9" s="44">
        <v>0.52500000000000002</v>
      </c>
      <c r="P9" s="25"/>
      <c r="Q9" s="25"/>
      <c r="R9" s="25"/>
    </row>
    <row r="10" spans="1:18" ht="12.75" customHeight="1" x14ac:dyDescent="0.25">
      <c r="A10" s="87" t="s">
        <v>30</v>
      </c>
      <c r="B10" s="13">
        <v>8414</v>
      </c>
      <c r="C10" s="44">
        <v>5.3999999999999999E-2</v>
      </c>
      <c r="D10" s="44">
        <v>0.255</v>
      </c>
      <c r="E10" s="44">
        <v>0.69099999999999995</v>
      </c>
      <c r="P10" s="25"/>
      <c r="Q10" s="25"/>
      <c r="R10" s="25"/>
    </row>
    <row r="11" spans="1:18" s="25" customFormat="1" ht="12.75" customHeight="1" x14ac:dyDescent="0.25">
      <c r="A11" s="165" t="s">
        <v>297</v>
      </c>
      <c r="B11" s="166">
        <v>380426</v>
      </c>
      <c r="C11" s="167">
        <v>0.43090000000000006</v>
      </c>
      <c r="D11" s="167">
        <v>0.34979999999999994</v>
      </c>
      <c r="E11" s="167">
        <v>0.21929999999999999</v>
      </c>
      <c r="F11" s="111"/>
    </row>
    <row r="12" spans="1:18" x14ac:dyDescent="0.25">
      <c r="A12" s="101"/>
      <c r="P12" s="25"/>
      <c r="Q12" s="25"/>
      <c r="R12" s="25"/>
    </row>
    <row r="13" spans="1:18" x14ac:dyDescent="0.25">
      <c r="P13" s="25"/>
      <c r="Q13" s="25"/>
      <c r="R13" s="25"/>
    </row>
    <row r="14" spans="1:18" x14ac:dyDescent="0.25">
      <c r="P14" s="25"/>
      <c r="Q14" s="25"/>
      <c r="R14" s="25"/>
    </row>
    <row r="15" spans="1:18" ht="34.5" customHeight="1" x14ac:dyDescent="0.25">
      <c r="A15" s="177" t="s">
        <v>272</v>
      </c>
      <c r="B15" s="177"/>
      <c r="C15" s="177"/>
      <c r="D15" s="177"/>
      <c r="E15" s="177"/>
      <c r="F15" s="177"/>
      <c r="P15" s="25"/>
      <c r="Q15" s="25"/>
      <c r="R15" s="25"/>
    </row>
    <row r="16" spans="1:18" x14ac:dyDescent="0.25">
      <c r="A16" s="106"/>
      <c r="B16" s="106"/>
      <c r="C16" s="227" t="s">
        <v>5</v>
      </c>
      <c r="D16" s="228"/>
      <c r="E16" s="228"/>
      <c r="F16" s="229"/>
      <c r="P16" s="25"/>
      <c r="Q16" s="25"/>
      <c r="R16" s="25"/>
    </row>
    <row r="17" spans="1:18" ht="25.5" x14ac:dyDescent="0.25">
      <c r="A17" s="88" t="s">
        <v>3</v>
      </c>
      <c r="B17" s="88" t="s">
        <v>4</v>
      </c>
      <c r="C17" s="137" t="s">
        <v>166</v>
      </c>
      <c r="D17" s="93" t="s">
        <v>36</v>
      </c>
      <c r="E17" s="93" t="s">
        <v>37</v>
      </c>
      <c r="F17" s="94" t="s">
        <v>21</v>
      </c>
      <c r="M17" s="160"/>
      <c r="N17" s="160"/>
      <c r="O17" s="160"/>
      <c r="P17" s="25"/>
      <c r="Q17" s="25"/>
      <c r="R17" s="25"/>
    </row>
    <row r="18" spans="1:18" ht="12.75" customHeight="1" x14ac:dyDescent="0.25">
      <c r="A18" s="231" t="s">
        <v>45</v>
      </c>
      <c r="B18" s="106" t="s">
        <v>24</v>
      </c>
      <c r="C18" s="13">
        <v>46049</v>
      </c>
      <c r="D18" s="45">
        <v>0.57699999999999996</v>
      </c>
      <c r="E18" s="45">
        <v>0.312</v>
      </c>
      <c r="F18" s="45">
        <v>0.111</v>
      </c>
      <c r="M18" s="160"/>
      <c r="N18" s="160"/>
      <c r="O18" s="160"/>
      <c r="P18" s="25"/>
      <c r="Q18" s="25"/>
      <c r="R18" s="25"/>
    </row>
    <row r="19" spans="1:18" ht="12.75" customHeight="1" x14ac:dyDescent="0.25">
      <c r="A19" s="232"/>
      <c r="B19" s="106" t="s">
        <v>28</v>
      </c>
      <c r="C19" s="13">
        <v>189187</v>
      </c>
      <c r="D19" s="45">
        <v>0.54800000000000004</v>
      </c>
      <c r="E19" s="45">
        <v>0.33400000000000002</v>
      </c>
      <c r="F19" s="45">
        <v>0.11799999999999999</v>
      </c>
      <c r="P19" s="25"/>
      <c r="Q19" s="25"/>
      <c r="R19" s="25"/>
    </row>
    <row r="20" spans="1:18" ht="12.75" customHeight="1" x14ac:dyDescent="0.25">
      <c r="A20" s="232"/>
      <c r="B20" s="106" t="s">
        <v>27</v>
      </c>
      <c r="C20" s="13">
        <v>55452</v>
      </c>
      <c r="D20" s="45">
        <v>0.27200000000000002</v>
      </c>
      <c r="E20" s="45">
        <v>0.40799999999999997</v>
      </c>
      <c r="F20" s="45">
        <v>0.32</v>
      </c>
      <c r="P20" s="25"/>
      <c r="Q20" s="25"/>
      <c r="R20" s="25"/>
    </row>
    <row r="21" spans="1:18" ht="12.75" customHeight="1" x14ac:dyDescent="0.25">
      <c r="A21" s="232"/>
      <c r="B21" s="106" t="s">
        <v>29</v>
      </c>
      <c r="C21" s="13">
        <v>29283</v>
      </c>
      <c r="D21" s="45">
        <v>0.127</v>
      </c>
      <c r="E21" s="45">
        <v>0.33300000000000002</v>
      </c>
      <c r="F21" s="45">
        <v>0.54100000000000004</v>
      </c>
      <c r="H21" s="111"/>
      <c r="P21" s="25"/>
      <c r="Q21" s="25"/>
      <c r="R21" s="25"/>
    </row>
    <row r="22" spans="1:18" ht="12.75" customHeight="1" x14ac:dyDescent="0.25">
      <c r="A22" s="232"/>
      <c r="B22" s="106" t="s">
        <v>30</v>
      </c>
      <c r="C22" s="13">
        <v>5759</v>
      </c>
      <c r="D22" s="45">
        <v>1.7000000000000001E-2</v>
      </c>
      <c r="E22" s="45">
        <v>0.222</v>
      </c>
      <c r="F22" s="45">
        <v>0.76100000000000001</v>
      </c>
      <c r="P22" s="25"/>
      <c r="Q22" s="25"/>
      <c r="R22" s="25"/>
    </row>
    <row r="23" spans="1:18" s="25" customFormat="1" ht="12.75" customHeight="1" x14ac:dyDescent="0.25">
      <c r="A23" s="233"/>
      <c r="B23" s="162" t="s">
        <v>297</v>
      </c>
      <c r="C23" s="163">
        <v>325730</v>
      </c>
      <c r="D23" s="164">
        <v>0.45770000000000005</v>
      </c>
      <c r="E23" s="164">
        <v>0.34119999999999995</v>
      </c>
      <c r="F23" s="164">
        <v>0.2011</v>
      </c>
      <c r="G23" s="111"/>
    </row>
    <row r="24" spans="1:18" ht="12.75" customHeight="1" x14ac:dyDescent="0.25">
      <c r="A24" s="234" t="s">
        <v>39</v>
      </c>
      <c r="B24" s="106" t="s">
        <v>24</v>
      </c>
      <c r="C24" s="13">
        <v>18457</v>
      </c>
      <c r="D24" s="45">
        <v>0.441</v>
      </c>
      <c r="E24" s="45">
        <v>0.35499999999999998</v>
      </c>
      <c r="F24" s="45">
        <v>0.20399999999999999</v>
      </c>
      <c r="G24" s="111"/>
      <c r="P24" s="25"/>
      <c r="Q24" s="25"/>
      <c r="R24" s="25"/>
    </row>
    <row r="25" spans="1:18" ht="12.75" customHeight="1" x14ac:dyDescent="0.25">
      <c r="A25" s="235"/>
      <c r="B25" s="106" t="s">
        <v>28</v>
      </c>
      <c r="C25" s="13">
        <v>12291</v>
      </c>
      <c r="D25" s="45">
        <v>0.27400000000000002</v>
      </c>
      <c r="E25" s="45">
        <v>0.42599999999999999</v>
      </c>
      <c r="F25" s="45">
        <v>0.30099999999999999</v>
      </c>
      <c r="G25" s="111"/>
      <c r="P25" s="25"/>
      <c r="Q25" s="25"/>
      <c r="R25" s="25"/>
    </row>
    <row r="26" spans="1:18" ht="12.75" customHeight="1" x14ac:dyDescent="0.25">
      <c r="A26" s="235"/>
      <c r="B26" s="106" t="s">
        <v>27</v>
      </c>
      <c r="C26" s="13">
        <v>10809</v>
      </c>
      <c r="D26" s="45">
        <v>0.157</v>
      </c>
      <c r="E26" s="45">
        <v>0.46700000000000003</v>
      </c>
      <c r="F26" s="45">
        <v>0.376</v>
      </c>
      <c r="G26" s="111"/>
      <c r="P26" s="25"/>
      <c r="Q26" s="25"/>
      <c r="R26" s="25"/>
    </row>
    <row r="27" spans="1:18" ht="12.75" customHeight="1" x14ac:dyDescent="0.25">
      <c r="A27" s="235"/>
      <c r="B27" s="106" t="s">
        <v>29</v>
      </c>
      <c r="C27" s="13">
        <v>9485</v>
      </c>
      <c r="D27" s="45">
        <v>0.114</v>
      </c>
      <c r="E27" s="45">
        <v>0.41</v>
      </c>
      <c r="F27" s="45">
        <v>0.47599999999999998</v>
      </c>
      <c r="G27" s="111"/>
      <c r="P27" s="25"/>
      <c r="Q27" s="25"/>
      <c r="R27" s="25"/>
    </row>
    <row r="28" spans="1:18" ht="12.75" customHeight="1" x14ac:dyDescent="0.25">
      <c r="A28" s="235"/>
      <c r="B28" s="106" t="s">
        <v>30</v>
      </c>
      <c r="C28" s="13">
        <v>2588</v>
      </c>
      <c r="D28" s="45">
        <v>0.13700000000000001</v>
      </c>
      <c r="E28" s="45">
        <v>0.32700000000000001</v>
      </c>
      <c r="F28" s="45">
        <v>0.53600000000000003</v>
      </c>
      <c r="G28" s="111"/>
      <c r="P28" s="25"/>
      <c r="Q28" s="25"/>
      <c r="R28" s="25"/>
    </row>
    <row r="29" spans="1:18" s="25" customFormat="1" ht="12.75" customHeight="1" x14ac:dyDescent="0.25">
      <c r="A29" s="184"/>
      <c r="B29" s="162" t="s">
        <v>297</v>
      </c>
      <c r="C29" s="163">
        <v>53630</v>
      </c>
      <c r="D29" s="164">
        <v>0.27279999999999999</v>
      </c>
      <c r="E29" s="164">
        <v>0.40229999999999999</v>
      </c>
      <c r="F29" s="164">
        <v>0.32479999999999998</v>
      </c>
      <c r="G29" s="111"/>
    </row>
    <row r="30" spans="1:18" x14ac:dyDescent="0.25">
      <c r="A30" s="101" t="s">
        <v>40</v>
      </c>
      <c r="D30" s="25"/>
      <c r="E30" s="25"/>
      <c r="F30" s="25"/>
      <c r="G30" s="111"/>
      <c r="P30" s="25"/>
      <c r="Q30" s="25"/>
      <c r="R30" s="25"/>
    </row>
    <row r="31" spans="1:18" x14ac:dyDescent="0.25">
      <c r="G31" s="111"/>
      <c r="P31" s="25"/>
      <c r="Q31" s="25"/>
      <c r="R31" s="25"/>
    </row>
    <row r="32" spans="1:18" x14ac:dyDescent="0.25">
      <c r="G32" s="111"/>
      <c r="P32" s="25"/>
      <c r="Q32" s="25"/>
      <c r="R32" s="25"/>
    </row>
    <row r="33" spans="1:18" x14ac:dyDescent="0.25">
      <c r="G33" s="111"/>
      <c r="P33" s="25"/>
      <c r="Q33" s="25"/>
      <c r="R33" s="25"/>
    </row>
    <row r="34" spans="1:18" ht="41.25" customHeight="1" x14ac:dyDescent="0.25">
      <c r="A34" s="238" t="s">
        <v>273</v>
      </c>
      <c r="B34" s="238"/>
      <c r="C34" s="238"/>
      <c r="D34" s="238"/>
      <c r="E34" s="238"/>
      <c r="F34" s="238"/>
      <c r="G34" s="111"/>
      <c r="P34" s="25"/>
      <c r="Q34" s="25"/>
      <c r="R34" s="25"/>
    </row>
    <row r="35" spans="1:18" x14ac:dyDescent="0.25">
      <c r="A35" s="106"/>
      <c r="B35" s="106"/>
      <c r="C35" s="227" t="s">
        <v>5</v>
      </c>
      <c r="D35" s="228"/>
      <c r="E35" s="228"/>
      <c r="F35" s="229"/>
      <c r="G35" s="111"/>
      <c r="P35" s="25"/>
      <c r="Q35" s="25"/>
      <c r="R35" s="25"/>
    </row>
    <row r="36" spans="1:18" ht="25.5" x14ac:dyDescent="0.25">
      <c r="A36" s="88" t="s">
        <v>0</v>
      </c>
      <c r="B36" s="88" t="s">
        <v>4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  <c r="M36" s="160"/>
      <c r="N36" s="160"/>
      <c r="O36" s="160"/>
      <c r="P36" s="25"/>
      <c r="Q36" s="25"/>
      <c r="R36" s="25"/>
    </row>
    <row r="37" spans="1:18" ht="12.75" customHeight="1" x14ac:dyDescent="0.25">
      <c r="A37" s="234" t="s">
        <v>1</v>
      </c>
      <c r="B37" s="106" t="s">
        <v>24</v>
      </c>
      <c r="C37" s="13">
        <v>22871</v>
      </c>
      <c r="D37" s="45">
        <v>0.55100000000000005</v>
      </c>
      <c r="E37" s="45">
        <v>0.308</v>
      </c>
      <c r="F37" s="45">
        <v>0.14099999999999999</v>
      </c>
      <c r="G37" s="111"/>
      <c r="I37" s="111"/>
      <c r="M37" s="160"/>
      <c r="N37" s="160"/>
      <c r="O37" s="160"/>
      <c r="P37" s="25"/>
      <c r="Q37" s="25"/>
      <c r="R37" s="25"/>
    </row>
    <row r="38" spans="1:18" ht="12.75" customHeight="1" x14ac:dyDescent="0.25">
      <c r="A38" s="235"/>
      <c r="B38" s="106" t="s">
        <v>28</v>
      </c>
      <c r="C38" s="13">
        <v>80712</v>
      </c>
      <c r="D38" s="45">
        <v>0.56499999999999995</v>
      </c>
      <c r="E38" s="45">
        <v>0.32</v>
      </c>
      <c r="F38" s="45">
        <v>0.115</v>
      </c>
      <c r="G38" s="111"/>
      <c r="P38" s="25"/>
      <c r="Q38" s="25"/>
      <c r="R38" s="25"/>
    </row>
    <row r="39" spans="1:18" ht="12.75" customHeight="1" x14ac:dyDescent="0.25">
      <c r="A39" s="235"/>
      <c r="B39" s="106" t="s">
        <v>27</v>
      </c>
      <c r="C39" s="13">
        <v>28205</v>
      </c>
      <c r="D39" s="45">
        <v>0.28999999999999998</v>
      </c>
      <c r="E39" s="45">
        <v>0.40799999999999997</v>
      </c>
      <c r="F39" s="45">
        <v>0.30299999999999999</v>
      </c>
      <c r="G39" s="111"/>
      <c r="P39" s="25"/>
      <c r="Q39" s="25"/>
      <c r="R39" s="25"/>
    </row>
    <row r="40" spans="1:18" ht="12.75" customHeight="1" x14ac:dyDescent="0.25">
      <c r="A40" s="235"/>
      <c r="B40" s="106" t="s">
        <v>29</v>
      </c>
      <c r="C40" s="13">
        <v>15677</v>
      </c>
      <c r="D40" s="45">
        <v>0.159</v>
      </c>
      <c r="E40" s="45">
        <v>0.34499999999999997</v>
      </c>
      <c r="F40" s="45">
        <v>0.496</v>
      </c>
      <c r="G40" s="111"/>
      <c r="P40" s="25"/>
      <c r="Q40" s="25"/>
      <c r="R40" s="25"/>
    </row>
    <row r="41" spans="1:18" ht="12.75" customHeight="1" x14ac:dyDescent="0.25">
      <c r="A41" s="235"/>
      <c r="B41" s="106" t="s">
        <v>30</v>
      </c>
      <c r="C41" s="13">
        <v>3191</v>
      </c>
      <c r="D41" s="45">
        <v>0.06</v>
      </c>
      <c r="E41" s="45">
        <v>0.26</v>
      </c>
      <c r="F41" s="45">
        <v>0.68</v>
      </c>
      <c r="G41" s="111"/>
      <c r="P41" s="25"/>
      <c r="Q41" s="25"/>
      <c r="R41" s="25"/>
    </row>
    <row r="42" spans="1:18" s="25" customFormat="1" ht="12.75" customHeight="1" x14ac:dyDescent="0.25">
      <c r="A42" s="184"/>
      <c r="B42" s="162" t="s">
        <v>297</v>
      </c>
      <c r="C42" s="163">
        <v>150656</v>
      </c>
      <c r="D42" s="164">
        <v>0.4582</v>
      </c>
      <c r="E42" s="164">
        <v>0.33590000000000003</v>
      </c>
      <c r="F42" s="164">
        <v>0.2059</v>
      </c>
      <c r="G42" s="111"/>
    </row>
    <row r="43" spans="1:18" ht="12.75" customHeight="1" x14ac:dyDescent="0.25">
      <c r="A43" s="234" t="s">
        <v>2</v>
      </c>
      <c r="B43" s="106" t="s">
        <v>24</v>
      </c>
      <c r="C43" s="13">
        <v>38134</v>
      </c>
      <c r="D43" s="45">
        <v>0.52100000000000002</v>
      </c>
      <c r="E43" s="45">
        <v>0.33900000000000002</v>
      </c>
      <c r="F43" s="45">
        <v>0.14099999999999999</v>
      </c>
      <c r="G43" s="111"/>
      <c r="P43" s="25"/>
      <c r="Q43" s="25"/>
      <c r="R43" s="25"/>
    </row>
    <row r="44" spans="1:18" ht="12.75" customHeight="1" x14ac:dyDescent="0.25">
      <c r="A44" s="235"/>
      <c r="B44" s="106" t="s">
        <v>28</v>
      </c>
      <c r="C44" s="13">
        <v>111394</v>
      </c>
      <c r="D44" s="45">
        <v>0.504</v>
      </c>
      <c r="E44" s="45">
        <v>0.35499999999999998</v>
      </c>
      <c r="F44" s="45">
        <v>0.14099999999999999</v>
      </c>
      <c r="G44" s="111"/>
      <c r="P44" s="25"/>
      <c r="Q44" s="25"/>
      <c r="R44" s="25"/>
    </row>
    <row r="45" spans="1:18" ht="12.75" customHeight="1" x14ac:dyDescent="0.25">
      <c r="A45" s="235"/>
      <c r="B45" s="106" t="s">
        <v>27</v>
      </c>
      <c r="C45" s="13">
        <v>35481</v>
      </c>
      <c r="D45" s="45">
        <v>0.222</v>
      </c>
      <c r="E45" s="45">
        <v>0.42399999999999999</v>
      </c>
      <c r="F45" s="45">
        <v>0.35399999999999998</v>
      </c>
      <c r="G45" s="111"/>
      <c r="P45" s="25"/>
      <c r="Q45" s="25"/>
      <c r="R45" s="25"/>
    </row>
    <row r="46" spans="1:18" ht="12.75" customHeight="1" x14ac:dyDescent="0.25">
      <c r="A46" s="235"/>
      <c r="B46" s="106" t="s">
        <v>29</v>
      </c>
      <c r="C46" s="13">
        <v>21765</v>
      </c>
      <c r="D46" s="45">
        <v>9.6000000000000002E-2</v>
      </c>
      <c r="E46" s="45">
        <v>0.35599999999999998</v>
      </c>
      <c r="F46" s="45">
        <v>0.54900000000000004</v>
      </c>
      <c r="G46" s="111"/>
      <c r="P46" s="25"/>
      <c r="Q46" s="25"/>
      <c r="R46" s="25"/>
    </row>
    <row r="47" spans="1:18" ht="12.75" customHeight="1" x14ac:dyDescent="0.25">
      <c r="A47" s="235"/>
      <c r="B47" s="106" t="s">
        <v>30</v>
      </c>
      <c r="C47" s="13">
        <v>4940</v>
      </c>
      <c r="D47" s="45">
        <v>5.1999999999999998E-2</v>
      </c>
      <c r="E47" s="45">
        <v>0.251</v>
      </c>
      <c r="F47" s="45">
        <v>0.69699999999999995</v>
      </c>
      <c r="G47" s="111"/>
      <c r="P47" s="25"/>
      <c r="Q47" s="25"/>
      <c r="R47" s="25"/>
    </row>
    <row r="48" spans="1:18" s="25" customFormat="1" ht="12.75" customHeight="1" x14ac:dyDescent="0.25">
      <c r="A48" s="184"/>
      <c r="B48" s="162" t="s">
        <v>297</v>
      </c>
      <c r="C48" s="163">
        <v>211714</v>
      </c>
      <c r="D48" s="164">
        <v>0.4073</v>
      </c>
      <c r="E48" s="164">
        <v>0.36099999999999999</v>
      </c>
      <c r="F48" s="164">
        <v>0.2316</v>
      </c>
      <c r="G48" s="111"/>
    </row>
    <row r="49" spans="1:18" x14ac:dyDescent="0.25">
      <c r="A49" s="102" t="s">
        <v>41</v>
      </c>
      <c r="D49" s="25"/>
      <c r="E49" s="25"/>
      <c r="F49" s="25"/>
      <c r="G49" s="111"/>
      <c r="P49" s="25"/>
      <c r="Q49" s="25"/>
      <c r="R49" s="25"/>
    </row>
    <row r="50" spans="1:18" x14ac:dyDescent="0.25">
      <c r="G50" s="111"/>
      <c r="P50" s="25"/>
      <c r="Q50" s="25"/>
      <c r="R50" s="25"/>
    </row>
    <row r="51" spans="1:18" x14ac:dyDescent="0.25">
      <c r="G51" s="111"/>
      <c r="P51" s="25"/>
      <c r="Q51" s="25"/>
      <c r="R51" s="25"/>
    </row>
    <row r="52" spans="1:18" x14ac:dyDescent="0.25">
      <c r="G52" s="111"/>
      <c r="P52" s="25"/>
      <c r="Q52" s="25"/>
      <c r="R52" s="25"/>
    </row>
    <row r="53" spans="1:18" ht="37.35" customHeight="1" x14ac:dyDescent="0.25">
      <c r="A53" s="177" t="s">
        <v>274</v>
      </c>
      <c r="B53" s="177"/>
      <c r="C53" s="177"/>
      <c r="D53" s="177"/>
      <c r="E53" s="177"/>
      <c r="F53" s="177"/>
      <c r="G53" s="111"/>
      <c r="P53" s="25"/>
      <c r="Q53" s="25"/>
      <c r="R53" s="25"/>
    </row>
    <row r="54" spans="1:18" x14ac:dyDescent="0.25">
      <c r="A54" s="106"/>
      <c r="B54" s="106"/>
      <c r="C54" s="227" t="s">
        <v>5</v>
      </c>
      <c r="D54" s="228"/>
      <c r="E54" s="228"/>
      <c r="F54" s="229"/>
      <c r="G54" s="111"/>
      <c r="P54" s="25"/>
      <c r="Q54" s="25"/>
      <c r="R54" s="25"/>
    </row>
    <row r="55" spans="1:18" ht="24.95" customHeight="1" x14ac:dyDescent="0.25">
      <c r="A55" s="88" t="s">
        <v>3</v>
      </c>
      <c r="B55" s="88" t="s">
        <v>4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M55" s="160"/>
      <c r="N55" s="160"/>
      <c r="O55" s="160"/>
      <c r="P55" s="25"/>
      <c r="Q55" s="25"/>
      <c r="R55" s="25"/>
    </row>
    <row r="56" spans="1:18" ht="12.75" customHeight="1" x14ac:dyDescent="0.25">
      <c r="A56" s="231" t="s">
        <v>45</v>
      </c>
      <c r="B56" s="106" t="s">
        <v>24</v>
      </c>
      <c r="C56" s="13">
        <v>28234</v>
      </c>
      <c r="D56" s="45">
        <v>0.56000000000000005</v>
      </c>
      <c r="E56" s="45">
        <v>0.32400000000000001</v>
      </c>
      <c r="F56" s="45">
        <v>0.11600000000000001</v>
      </c>
      <c r="G56" s="111"/>
      <c r="M56" s="160"/>
      <c r="N56" s="160"/>
      <c r="O56" s="160"/>
      <c r="P56" s="25"/>
      <c r="Q56" s="25"/>
      <c r="R56" s="25"/>
    </row>
    <row r="57" spans="1:18" ht="12.75" customHeight="1" x14ac:dyDescent="0.25">
      <c r="A57" s="232"/>
      <c r="B57" s="106" t="s">
        <v>28</v>
      </c>
      <c r="C57" s="13">
        <v>104653</v>
      </c>
      <c r="D57" s="45">
        <v>0.52300000000000002</v>
      </c>
      <c r="E57" s="45">
        <v>0.34799999999999998</v>
      </c>
      <c r="F57" s="45">
        <v>0.129</v>
      </c>
      <c r="G57" s="111"/>
      <c r="P57" s="25"/>
      <c r="Q57" s="25"/>
      <c r="R57" s="25"/>
    </row>
    <row r="58" spans="1:18" ht="12.75" customHeight="1" x14ac:dyDescent="0.25">
      <c r="A58" s="232"/>
      <c r="B58" s="106" t="s">
        <v>27</v>
      </c>
      <c r="C58" s="13">
        <v>29020</v>
      </c>
      <c r="D58" s="45">
        <v>0.24199999999999999</v>
      </c>
      <c r="E58" s="45">
        <v>0.41</v>
      </c>
      <c r="F58" s="45">
        <v>0.34799999999999998</v>
      </c>
      <c r="G58" s="111"/>
      <c r="P58" s="25"/>
      <c r="Q58" s="25"/>
      <c r="R58" s="25"/>
    </row>
    <row r="59" spans="1:18" ht="12.75" customHeight="1" x14ac:dyDescent="0.25">
      <c r="A59" s="232"/>
      <c r="B59" s="106" t="s">
        <v>29</v>
      </c>
      <c r="C59" s="13">
        <v>15652</v>
      </c>
      <c r="D59" s="45">
        <v>0.09</v>
      </c>
      <c r="E59" s="45">
        <v>0.33200000000000002</v>
      </c>
      <c r="F59" s="45">
        <v>0.57699999999999996</v>
      </c>
      <c r="G59" s="111"/>
      <c r="P59" s="25"/>
      <c r="Q59" s="25"/>
      <c r="R59" s="25"/>
    </row>
    <row r="60" spans="1:18" ht="12.75" customHeight="1" x14ac:dyDescent="0.25">
      <c r="A60" s="232"/>
      <c r="B60" s="106" t="s">
        <v>30</v>
      </c>
      <c r="C60" s="13">
        <v>3306</v>
      </c>
      <c r="D60" s="45">
        <v>1.2999999999999999E-2</v>
      </c>
      <c r="E60" s="45">
        <v>0.21099999999999999</v>
      </c>
      <c r="F60" s="45">
        <v>0.77600000000000002</v>
      </c>
      <c r="G60" s="111"/>
      <c r="H60" s="71"/>
      <c r="P60" s="25"/>
      <c r="Q60" s="25"/>
      <c r="R60" s="25"/>
    </row>
    <row r="61" spans="1:18" s="25" customFormat="1" ht="12.75" customHeight="1" x14ac:dyDescent="0.25">
      <c r="A61" s="233"/>
      <c r="B61" s="162" t="s">
        <v>297</v>
      </c>
      <c r="C61" s="163">
        <v>180865</v>
      </c>
      <c r="D61" s="164">
        <v>0.43680000000000002</v>
      </c>
      <c r="E61" s="164">
        <v>0.35039999999999999</v>
      </c>
      <c r="F61" s="164">
        <v>0.21280000000000002</v>
      </c>
      <c r="G61" s="111"/>
      <c r="H61" s="71"/>
    </row>
    <row r="62" spans="1:18" ht="12.75" customHeight="1" x14ac:dyDescent="0.25">
      <c r="A62" s="234" t="s">
        <v>39</v>
      </c>
      <c r="B62" s="106" t="s">
        <v>24</v>
      </c>
      <c r="C62" s="13">
        <v>9784</v>
      </c>
      <c r="D62" s="45">
        <v>0.41</v>
      </c>
      <c r="E62" s="45">
        <v>0.38</v>
      </c>
      <c r="F62" s="45">
        <v>0.21</v>
      </c>
      <c r="G62" s="111"/>
      <c r="P62" s="25"/>
      <c r="Q62" s="25"/>
      <c r="R62" s="25"/>
    </row>
    <row r="63" spans="1:18" ht="12.75" customHeight="1" x14ac:dyDescent="0.25">
      <c r="A63" s="235"/>
      <c r="B63" s="106" t="s">
        <v>28</v>
      </c>
      <c r="C63" s="13">
        <v>6557</v>
      </c>
      <c r="D63" s="45">
        <v>0.215</v>
      </c>
      <c r="E63" s="45">
        <v>0.46300000000000002</v>
      </c>
      <c r="F63" s="45">
        <v>0.32200000000000001</v>
      </c>
      <c r="G63" s="111"/>
      <c r="P63" s="25"/>
      <c r="Q63" s="25"/>
      <c r="R63" s="25"/>
    </row>
    <row r="64" spans="1:18" ht="12.75" customHeight="1" x14ac:dyDescent="0.25">
      <c r="A64" s="235"/>
      <c r="B64" s="106" t="s">
        <v>27</v>
      </c>
      <c r="C64" s="13">
        <v>6325</v>
      </c>
      <c r="D64" s="45">
        <v>0.13100000000000001</v>
      </c>
      <c r="E64" s="45">
        <v>0.48899999999999999</v>
      </c>
      <c r="F64" s="45">
        <v>0.38</v>
      </c>
      <c r="G64" s="111"/>
      <c r="P64" s="25"/>
      <c r="Q64" s="25"/>
      <c r="R64" s="25"/>
    </row>
    <row r="65" spans="1:18" ht="12.75" customHeight="1" x14ac:dyDescent="0.25">
      <c r="A65" s="235"/>
      <c r="B65" s="106" t="s">
        <v>29</v>
      </c>
      <c r="C65" s="13">
        <v>5992</v>
      </c>
      <c r="D65" s="45">
        <v>0.109</v>
      </c>
      <c r="E65" s="45">
        <v>0.41899999999999998</v>
      </c>
      <c r="F65" s="45">
        <v>0.47099999999999997</v>
      </c>
      <c r="G65" s="111"/>
      <c r="P65" s="25"/>
      <c r="Q65" s="25"/>
      <c r="R65" s="25"/>
    </row>
    <row r="66" spans="1:18" ht="12.75" customHeight="1" x14ac:dyDescent="0.25">
      <c r="A66" s="235"/>
      <c r="B66" s="106" t="s">
        <v>30</v>
      </c>
      <c r="C66" s="13">
        <v>1595</v>
      </c>
      <c r="D66" s="45">
        <v>0.13200000000000001</v>
      </c>
      <c r="E66" s="45">
        <v>0.33500000000000002</v>
      </c>
      <c r="F66" s="45">
        <v>0.53300000000000003</v>
      </c>
      <c r="G66" s="111"/>
      <c r="P66" s="25"/>
      <c r="Q66" s="25"/>
      <c r="R66" s="25"/>
    </row>
    <row r="67" spans="1:18" s="25" customFormat="1" ht="12.75" customHeight="1" x14ac:dyDescent="0.25">
      <c r="A67" s="184"/>
      <c r="B67" s="162" t="s">
        <v>297</v>
      </c>
      <c r="C67" s="163">
        <v>30253</v>
      </c>
      <c r="D67" s="164">
        <v>0.23550000000000001</v>
      </c>
      <c r="E67" s="164">
        <v>0.42590000000000006</v>
      </c>
      <c r="F67" s="164">
        <v>0.33860000000000001</v>
      </c>
      <c r="G67" s="111"/>
    </row>
    <row r="68" spans="1:18" x14ac:dyDescent="0.25">
      <c r="A68" s="101" t="s">
        <v>40</v>
      </c>
      <c r="D68" s="25"/>
      <c r="E68" s="25"/>
      <c r="F68" s="25"/>
      <c r="G68" s="111"/>
      <c r="P68" s="25"/>
      <c r="Q68" s="25"/>
      <c r="R68" s="25"/>
    </row>
    <row r="69" spans="1:18" x14ac:dyDescent="0.25">
      <c r="G69" s="111"/>
      <c r="P69" s="25"/>
      <c r="Q69" s="25"/>
      <c r="R69" s="25"/>
    </row>
    <row r="70" spans="1:18" x14ac:dyDescent="0.25">
      <c r="G70" s="111"/>
      <c r="P70" s="25"/>
      <c r="Q70" s="25"/>
      <c r="R70" s="25"/>
    </row>
    <row r="71" spans="1:18" x14ac:dyDescent="0.25">
      <c r="G71" s="111"/>
      <c r="P71" s="25"/>
      <c r="Q71" s="25"/>
      <c r="R71" s="25"/>
    </row>
    <row r="72" spans="1:18" ht="39" customHeight="1" x14ac:dyDescent="0.25">
      <c r="A72" s="177" t="s">
        <v>275</v>
      </c>
      <c r="B72" s="177"/>
      <c r="C72" s="177"/>
      <c r="D72" s="177"/>
      <c r="E72" s="177"/>
      <c r="F72" s="177"/>
      <c r="G72" s="111"/>
      <c r="P72" s="25"/>
      <c r="Q72" s="25"/>
      <c r="R72" s="25"/>
    </row>
    <row r="73" spans="1:18" x14ac:dyDescent="0.25">
      <c r="A73" s="106"/>
      <c r="B73" s="106"/>
      <c r="C73" s="227" t="s">
        <v>5</v>
      </c>
      <c r="D73" s="228"/>
      <c r="E73" s="228"/>
      <c r="F73" s="229"/>
      <c r="G73" s="111"/>
      <c r="P73" s="25"/>
      <c r="Q73" s="25"/>
      <c r="R73" s="25"/>
    </row>
    <row r="74" spans="1:18" ht="25.5" x14ac:dyDescent="0.25">
      <c r="A74" s="88" t="s">
        <v>3</v>
      </c>
      <c r="B74" s="88" t="s">
        <v>4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M74" s="160"/>
      <c r="N74" s="160"/>
      <c r="O74" s="160"/>
      <c r="P74" s="25"/>
      <c r="Q74" s="25"/>
      <c r="R74" s="25"/>
    </row>
    <row r="75" spans="1:18" ht="12.75" customHeight="1" x14ac:dyDescent="0.25">
      <c r="A75" s="231" t="s">
        <v>45</v>
      </c>
      <c r="B75" s="106" t="s">
        <v>24</v>
      </c>
      <c r="C75" s="13">
        <v>15066</v>
      </c>
      <c r="D75" s="45">
        <v>0.59899999999999998</v>
      </c>
      <c r="E75" s="45">
        <v>0.29399999999999998</v>
      </c>
      <c r="F75" s="45">
        <v>0.107</v>
      </c>
      <c r="G75" s="111"/>
      <c r="M75" s="160"/>
      <c r="N75" s="160"/>
      <c r="O75" s="160"/>
      <c r="P75" s="25"/>
      <c r="Q75" s="25"/>
      <c r="R75" s="25"/>
    </row>
    <row r="76" spans="1:18" ht="12.75" customHeight="1" x14ac:dyDescent="0.25">
      <c r="A76" s="232"/>
      <c r="B76" s="106" t="s">
        <v>28</v>
      </c>
      <c r="C76" s="13">
        <v>75382</v>
      </c>
      <c r="D76" s="45">
        <v>0.58099999999999996</v>
      </c>
      <c r="E76" s="45">
        <v>0.315</v>
      </c>
      <c r="F76" s="45">
        <v>0.104</v>
      </c>
      <c r="G76" s="111"/>
      <c r="P76" s="25"/>
      <c r="Q76" s="25"/>
      <c r="R76" s="25"/>
    </row>
    <row r="77" spans="1:18" ht="12.75" customHeight="1" x14ac:dyDescent="0.25">
      <c r="A77" s="232"/>
      <c r="B77" s="106" t="s">
        <v>27</v>
      </c>
      <c r="C77" s="13">
        <v>23963</v>
      </c>
      <c r="D77" s="45">
        <v>0.307</v>
      </c>
      <c r="E77" s="45">
        <v>0.40300000000000002</v>
      </c>
      <c r="F77" s="45">
        <v>0.28999999999999998</v>
      </c>
      <c r="G77" s="111"/>
      <c r="P77" s="25"/>
      <c r="Q77" s="25"/>
      <c r="R77" s="25"/>
    </row>
    <row r="78" spans="1:18" ht="12.75" customHeight="1" x14ac:dyDescent="0.25">
      <c r="A78" s="232"/>
      <c r="B78" s="106" t="s">
        <v>29</v>
      </c>
      <c r="C78" s="13">
        <v>12399</v>
      </c>
      <c r="D78" s="45">
        <v>0.16800000000000001</v>
      </c>
      <c r="E78" s="45">
        <v>0.33400000000000002</v>
      </c>
      <c r="F78" s="45">
        <v>0.499</v>
      </c>
      <c r="G78" s="111"/>
      <c r="H78" s="111"/>
      <c r="P78" s="25"/>
      <c r="Q78" s="25"/>
      <c r="R78" s="25"/>
    </row>
    <row r="79" spans="1:18" ht="12.75" customHeight="1" x14ac:dyDescent="0.25">
      <c r="A79" s="232"/>
      <c r="B79" s="106" t="s">
        <v>30</v>
      </c>
      <c r="C79" s="13">
        <v>2259</v>
      </c>
      <c r="D79" s="45">
        <v>2.1999999999999999E-2</v>
      </c>
      <c r="E79" s="45">
        <v>0.23599999999999999</v>
      </c>
      <c r="F79" s="45">
        <v>0.74199999999999999</v>
      </c>
      <c r="G79" s="111"/>
      <c r="P79" s="25"/>
      <c r="Q79" s="25"/>
      <c r="R79" s="25"/>
    </row>
    <row r="80" spans="1:18" s="25" customFormat="1" ht="12.75" customHeight="1" x14ac:dyDescent="0.25">
      <c r="A80" s="233"/>
      <c r="B80" s="162" t="s">
        <v>297</v>
      </c>
      <c r="C80" s="163">
        <v>129069</v>
      </c>
      <c r="D80" s="164">
        <v>0.48259999999999997</v>
      </c>
      <c r="E80" s="164">
        <v>0.3296</v>
      </c>
      <c r="F80" s="164">
        <v>0.18780000000000002</v>
      </c>
      <c r="G80" s="111"/>
    </row>
    <row r="81" spans="1:18" ht="12.75" customHeight="1" x14ac:dyDescent="0.25">
      <c r="A81" s="234" t="s">
        <v>39</v>
      </c>
      <c r="B81" s="106" t="s">
        <v>24</v>
      </c>
      <c r="C81" s="13">
        <v>7718</v>
      </c>
      <c r="D81" s="45">
        <v>0.46</v>
      </c>
      <c r="E81" s="45">
        <v>0.33400000000000002</v>
      </c>
      <c r="F81" s="45">
        <v>0.20499999999999999</v>
      </c>
      <c r="G81" s="111"/>
      <c r="P81" s="25"/>
      <c r="Q81" s="25"/>
      <c r="R81" s="25"/>
    </row>
    <row r="82" spans="1:18" ht="12.75" customHeight="1" x14ac:dyDescent="0.25">
      <c r="A82" s="235"/>
      <c r="B82" s="106" t="s">
        <v>28</v>
      </c>
      <c r="C82" s="13">
        <v>5208</v>
      </c>
      <c r="D82" s="45">
        <v>0.33400000000000002</v>
      </c>
      <c r="E82" s="45">
        <v>0.38500000000000001</v>
      </c>
      <c r="F82" s="45">
        <v>0.28100000000000003</v>
      </c>
      <c r="G82" s="111"/>
      <c r="P82" s="25"/>
      <c r="Q82" s="25"/>
      <c r="R82" s="25"/>
    </row>
    <row r="83" spans="1:18" ht="12.75" customHeight="1" x14ac:dyDescent="0.25">
      <c r="A83" s="235"/>
      <c r="B83" s="106" t="s">
        <v>27</v>
      </c>
      <c r="C83" s="13">
        <v>4134</v>
      </c>
      <c r="D83" s="45">
        <v>0.19400000000000001</v>
      </c>
      <c r="E83" s="45">
        <v>0.436</v>
      </c>
      <c r="F83" s="45">
        <v>0.37</v>
      </c>
      <c r="G83" s="111"/>
      <c r="P83" s="25"/>
      <c r="Q83" s="25"/>
      <c r="R83" s="25"/>
    </row>
    <row r="84" spans="1:18" ht="12.75" customHeight="1" x14ac:dyDescent="0.25">
      <c r="A84" s="235"/>
      <c r="B84" s="106" t="s">
        <v>29</v>
      </c>
      <c r="C84" s="13">
        <v>3200</v>
      </c>
      <c r="D84" s="45">
        <v>0.128</v>
      </c>
      <c r="E84" s="45">
        <v>0.38900000000000001</v>
      </c>
      <c r="F84" s="45">
        <v>0.48299999999999998</v>
      </c>
      <c r="G84" s="111"/>
      <c r="P84" s="25"/>
      <c r="Q84" s="25"/>
      <c r="R84" s="25"/>
    </row>
    <row r="85" spans="1:18" ht="12.75" customHeight="1" x14ac:dyDescent="0.25">
      <c r="A85" s="235"/>
      <c r="B85" s="106" t="s">
        <v>30</v>
      </c>
      <c r="C85" s="13">
        <v>909</v>
      </c>
      <c r="D85" s="45">
        <v>0.153</v>
      </c>
      <c r="E85" s="45">
        <v>0.31900000000000001</v>
      </c>
      <c r="F85" s="45">
        <v>0.52800000000000002</v>
      </c>
      <c r="G85" s="111"/>
      <c r="P85" s="25"/>
      <c r="Q85" s="25"/>
      <c r="R85" s="25"/>
    </row>
    <row r="86" spans="1:18" s="25" customFormat="1" ht="12.75" customHeight="1" x14ac:dyDescent="0.25">
      <c r="A86" s="184"/>
      <c r="B86" s="162" t="s">
        <v>297</v>
      </c>
      <c r="C86" s="163">
        <v>21169</v>
      </c>
      <c r="D86" s="164">
        <v>0.31390000000000001</v>
      </c>
      <c r="E86" s="164">
        <v>0.37420000000000003</v>
      </c>
      <c r="F86" s="164">
        <v>0.31190000000000001</v>
      </c>
      <c r="G86" s="111"/>
    </row>
    <row r="87" spans="1:18" x14ac:dyDescent="0.25">
      <c r="A87" s="101" t="s">
        <v>40</v>
      </c>
      <c r="D87" s="25"/>
      <c r="E87" s="25"/>
      <c r="F87" s="25"/>
      <c r="P87" s="25"/>
      <c r="Q87" s="25"/>
      <c r="R87" s="25"/>
    </row>
    <row r="88" spans="1:18" x14ac:dyDescent="0.25">
      <c r="P88" s="25"/>
      <c r="Q88" s="25"/>
      <c r="R88" s="25"/>
    </row>
    <row r="89" spans="1:18" x14ac:dyDescent="0.25">
      <c r="P89" s="25"/>
      <c r="Q89" s="25"/>
      <c r="R89" s="25"/>
    </row>
    <row r="90" spans="1:18" x14ac:dyDescent="0.25">
      <c r="P90" s="25"/>
      <c r="Q90" s="25"/>
      <c r="R90" s="25"/>
    </row>
    <row r="91" spans="1:18" x14ac:dyDescent="0.25">
      <c r="P91" s="25"/>
      <c r="Q91" s="25"/>
      <c r="R91" s="25"/>
    </row>
    <row r="92" spans="1:18" x14ac:dyDescent="0.25">
      <c r="P92" s="25"/>
      <c r="Q92" s="25"/>
      <c r="R92" s="25"/>
    </row>
  </sheetData>
  <mergeCells count="18">
    <mergeCell ref="A3:E3"/>
    <mergeCell ref="B4:E4"/>
    <mergeCell ref="A15:F15"/>
    <mergeCell ref="C16:F16"/>
    <mergeCell ref="A18:A23"/>
    <mergeCell ref="A34:F34"/>
    <mergeCell ref="C35:F35"/>
    <mergeCell ref="A24:A29"/>
    <mergeCell ref="A37:A42"/>
    <mergeCell ref="A43:A48"/>
    <mergeCell ref="A75:A80"/>
    <mergeCell ref="A81:A86"/>
    <mergeCell ref="C73:F73"/>
    <mergeCell ref="A53:F53"/>
    <mergeCell ref="C54:F54"/>
    <mergeCell ref="A72:F72"/>
    <mergeCell ref="A56:A61"/>
    <mergeCell ref="A62:A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Q87"/>
  <sheetViews>
    <sheetView topLeftCell="A61" workbookViewId="0">
      <selection activeCell="B86" sqref="B86:F86"/>
    </sheetView>
  </sheetViews>
  <sheetFormatPr defaultRowHeight="15" x14ac:dyDescent="0.25"/>
  <cols>
    <col min="1" max="1" width="15.7109375" customWidth="1"/>
    <col min="2" max="2" width="15.7109375" style="25" customWidth="1"/>
    <col min="3" max="6" width="11.7109375" customWidth="1"/>
  </cols>
  <sheetData>
    <row r="3" spans="1:17" ht="39" customHeight="1" x14ac:dyDescent="0.25">
      <c r="A3" s="238" t="s">
        <v>276</v>
      </c>
      <c r="B3" s="238"/>
      <c r="C3" s="238"/>
      <c r="D3" s="238"/>
      <c r="E3" s="238"/>
    </row>
    <row r="4" spans="1:17" ht="15.75" customHeight="1" x14ac:dyDescent="0.25">
      <c r="A4" s="40"/>
      <c r="B4" s="227" t="s">
        <v>5</v>
      </c>
      <c r="C4" s="228"/>
      <c r="D4" s="228"/>
      <c r="E4" s="229"/>
    </row>
    <row r="5" spans="1:17" s="62" customFormat="1" ht="25.5" x14ac:dyDescent="0.25">
      <c r="A5" s="58" t="s">
        <v>6</v>
      </c>
      <c r="B5" s="137" t="s">
        <v>166</v>
      </c>
      <c r="C5" s="93" t="s">
        <v>36</v>
      </c>
      <c r="D5" s="93" t="s">
        <v>37</v>
      </c>
      <c r="E5" s="94" t="s">
        <v>21</v>
      </c>
      <c r="L5" s="159"/>
      <c r="M5" s="159"/>
      <c r="N5" s="159"/>
    </row>
    <row r="6" spans="1:17" ht="12.75" customHeight="1" x14ac:dyDescent="0.25">
      <c r="A6" s="87" t="s">
        <v>24</v>
      </c>
      <c r="B6" s="13">
        <v>217329</v>
      </c>
      <c r="C6" s="44">
        <v>0.61</v>
      </c>
      <c r="D6" s="44">
        <v>0.30399999999999999</v>
      </c>
      <c r="E6" s="44">
        <v>8.5999999999999993E-2</v>
      </c>
      <c r="O6" s="62"/>
      <c r="P6" s="62"/>
      <c r="Q6" s="62"/>
    </row>
    <row r="7" spans="1:17" ht="12.75" customHeight="1" x14ac:dyDescent="0.25">
      <c r="A7" s="87" t="s">
        <v>28</v>
      </c>
      <c r="B7" s="13">
        <v>60857</v>
      </c>
      <c r="C7" s="44">
        <v>0.32900000000000001</v>
      </c>
      <c r="D7" s="44">
        <v>0.44700000000000001</v>
      </c>
      <c r="E7" s="44">
        <v>0.224</v>
      </c>
      <c r="O7" s="62"/>
      <c r="P7" s="62"/>
      <c r="Q7" s="62"/>
    </row>
    <row r="8" spans="1:17" ht="12.75" customHeight="1" x14ac:dyDescent="0.25">
      <c r="A8" s="87" t="s">
        <v>27</v>
      </c>
      <c r="B8" s="13">
        <v>23638</v>
      </c>
      <c r="C8" s="44">
        <v>0.217</v>
      </c>
      <c r="D8" s="44">
        <v>0.44600000000000001</v>
      </c>
      <c r="E8" s="44">
        <v>0.33700000000000002</v>
      </c>
      <c r="H8" s="111"/>
      <c r="O8" s="62"/>
      <c r="P8" s="62"/>
      <c r="Q8" s="62"/>
    </row>
    <row r="9" spans="1:17" ht="12.75" customHeight="1" x14ac:dyDescent="0.25">
      <c r="A9" s="87" t="s">
        <v>29</v>
      </c>
      <c r="B9" s="13">
        <v>23929</v>
      </c>
      <c r="C9" s="44">
        <v>0.14699999999999999</v>
      </c>
      <c r="D9" s="44">
        <v>0.42099999999999999</v>
      </c>
      <c r="E9" s="44">
        <v>0.432</v>
      </c>
      <c r="O9" s="62"/>
      <c r="P9" s="62"/>
      <c r="Q9" s="62"/>
    </row>
    <row r="10" spans="1:17" ht="12.75" customHeight="1" x14ac:dyDescent="0.25">
      <c r="A10" s="87" t="s">
        <v>30</v>
      </c>
      <c r="B10" s="13">
        <v>54161</v>
      </c>
      <c r="C10" s="44">
        <v>4.9000000000000002E-2</v>
      </c>
      <c r="D10" s="44">
        <v>0.35</v>
      </c>
      <c r="E10" s="44">
        <v>0.60099999999999998</v>
      </c>
      <c r="O10" s="62"/>
      <c r="P10" s="62"/>
      <c r="Q10" s="62"/>
    </row>
    <row r="11" spans="1:17" s="25" customFormat="1" ht="12.75" customHeight="1" x14ac:dyDescent="0.25">
      <c r="A11" s="165" t="s">
        <v>297</v>
      </c>
      <c r="B11" s="166">
        <v>379914</v>
      </c>
      <c r="C11" s="167">
        <v>0.43130000000000002</v>
      </c>
      <c r="D11" s="167">
        <v>0.34990000000000004</v>
      </c>
      <c r="E11" s="167">
        <v>0.21879999999999999</v>
      </c>
      <c r="F11" s="111"/>
      <c r="O11" s="62"/>
      <c r="P11" s="62"/>
      <c r="Q11" s="62"/>
    </row>
    <row r="12" spans="1:17" x14ac:dyDescent="0.25">
      <c r="A12" s="101"/>
      <c r="O12" s="62"/>
      <c r="P12" s="62"/>
      <c r="Q12" s="62"/>
    </row>
    <row r="13" spans="1:17" x14ac:dyDescent="0.25">
      <c r="O13" s="62"/>
      <c r="P13" s="62"/>
      <c r="Q13" s="62"/>
    </row>
    <row r="14" spans="1:17" x14ac:dyDescent="0.25">
      <c r="O14" s="62"/>
      <c r="P14" s="62"/>
      <c r="Q14" s="62"/>
    </row>
    <row r="15" spans="1:17" ht="38.25" customHeight="1" x14ac:dyDescent="0.25">
      <c r="A15" s="238" t="s">
        <v>277</v>
      </c>
      <c r="B15" s="238"/>
      <c r="C15" s="238"/>
      <c r="D15" s="238"/>
      <c r="E15" s="238"/>
      <c r="F15" s="238"/>
      <c r="L15" s="160"/>
      <c r="M15" s="160"/>
      <c r="N15" s="160"/>
      <c r="O15" s="62"/>
      <c r="P15" s="62"/>
      <c r="Q15" s="62"/>
    </row>
    <row r="16" spans="1:17" x14ac:dyDescent="0.25">
      <c r="A16" s="106"/>
      <c r="B16" s="106"/>
      <c r="C16" s="227" t="s">
        <v>5</v>
      </c>
      <c r="D16" s="228"/>
      <c r="E16" s="228"/>
      <c r="F16" s="229"/>
      <c r="L16" s="160"/>
      <c r="M16" s="160"/>
      <c r="N16" s="160"/>
      <c r="O16" s="62"/>
      <c r="P16" s="62"/>
      <c r="Q16" s="62"/>
    </row>
    <row r="17" spans="1:17" ht="25.5" x14ac:dyDescent="0.25">
      <c r="A17" s="88" t="s">
        <v>3</v>
      </c>
      <c r="B17" s="88" t="s">
        <v>6</v>
      </c>
      <c r="C17" s="137" t="s">
        <v>166</v>
      </c>
      <c r="D17" s="93" t="s">
        <v>36</v>
      </c>
      <c r="E17" s="93" t="s">
        <v>37</v>
      </c>
      <c r="F17" s="94" t="s">
        <v>21</v>
      </c>
      <c r="O17" s="62"/>
      <c r="P17" s="62"/>
      <c r="Q17" s="62"/>
    </row>
    <row r="18" spans="1:17" ht="12.75" customHeight="1" x14ac:dyDescent="0.25">
      <c r="A18" s="231" t="s">
        <v>45</v>
      </c>
      <c r="B18" s="106" t="s">
        <v>24</v>
      </c>
      <c r="C18" s="13">
        <v>204786</v>
      </c>
      <c r="D18" s="45">
        <v>0.60399999999999998</v>
      </c>
      <c r="E18" s="45">
        <v>0.308</v>
      </c>
      <c r="F18" s="45">
        <v>8.7999999999999995E-2</v>
      </c>
      <c r="O18" s="62"/>
      <c r="P18" s="62"/>
      <c r="Q18" s="62"/>
    </row>
    <row r="19" spans="1:17" ht="12.75" customHeight="1" x14ac:dyDescent="0.25">
      <c r="A19" s="232"/>
      <c r="B19" s="106" t="s">
        <v>28</v>
      </c>
      <c r="C19" s="13">
        <v>55225</v>
      </c>
      <c r="D19" s="45">
        <v>0.32100000000000001</v>
      </c>
      <c r="E19" s="45">
        <v>0.44600000000000001</v>
      </c>
      <c r="F19" s="45">
        <v>0.23200000000000001</v>
      </c>
      <c r="H19" s="111"/>
      <c r="O19" s="62"/>
      <c r="P19" s="62"/>
      <c r="Q19" s="62"/>
    </row>
    <row r="20" spans="1:17" ht="12.75" customHeight="1" x14ac:dyDescent="0.25">
      <c r="A20" s="232"/>
      <c r="B20" s="106" t="s">
        <v>27</v>
      </c>
      <c r="C20" s="13">
        <v>19135</v>
      </c>
      <c r="D20" s="45">
        <v>0.21</v>
      </c>
      <c r="E20" s="45">
        <v>0.42899999999999999</v>
      </c>
      <c r="F20" s="45">
        <v>0.36099999999999999</v>
      </c>
      <c r="O20" s="62"/>
      <c r="P20" s="62"/>
      <c r="Q20" s="62"/>
    </row>
    <row r="21" spans="1:17" ht="12.75" customHeight="1" x14ac:dyDescent="0.25">
      <c r="A21" s="232"/>
      <c r="B21" s="106" t="s">
        <v>29</v>
      </c>
      <c r="C21" s="13">
        <v>17919</v>
      </c>
      <c r="D21" s="45">
        <v>0.14299999999999999</v>
      </c>
      <c r="E21" s="45">
        <v>0.38500000000000001</v>
      </c>
      <c r="F21" s="45">
        <v>0.47199999999999998</v>
      </c>
      <c r="O21" s="62"/>
      <c r="P21" s="62"/>
      <c r="Q21" s="62"/>
    </row>
    <row r="22" spans="1:17" ht="12.75" customHeight="1" x14ac:dyDescent="0.25">
      <c r="A22" s="232"/>
      <c r="B22" s="106" t="s">
        <v>30</v>
      </c>
      <c r="C22" s="13">
        <v>28665</v>
      </c>
      <c r="D22" s="45">
        <v>3.6999999999999998E-2</v>
      </c>
      <c r="E22" s="45">
        <v>0.28999999999999998</v>
      </c>
      <c r="F22" s="45">
        <v>0.67300000000000004</v>
      </c>
      <c r="O22" s="62"/>
      <c r="P22" s="62"/>
      <c r="Q22" s="62"/>
    </row>
    <row r="23" spans="1:17" s="25" customFormat="1" ht="12.75" customHeight="1" x14ac:dyDescent="0.25">
      <c r="A23" s="233"/>
      <c r="B23" s="162" t="s">
        <v>297</v>
      </c>
      <c r="C23" s="163">
        <v>325730</v>
      </c>
      <c r="D23" s="164">
        <v>0.45770000000000005</v>
      </c>
      <c r="E23" s="164">
        <v>0.34119999999999995</v>
      </c>
      <c r="F23" s="164">
        <v>0.2011</v>
      </c>
      <c r="G23" s="111"/>
      <c r="O23" s="62"/>
      <c r="P23" s="62"/>
      <c r="Q23" s="62"/>
    </row>
    <row r="24" spans="1:17" ht="12.75" customHeight="1" x14ac:dyDescent="0.25">
      <c r="A24" s="234" t="s">
        <v>39</v>
      </c>
      <c r="B24" s="106" t="s">
        <v>24</v>
      </c>
      <c r="C24" s="13">
        <v>12413</v>
      </c>
      <c r="D24" s="45">
        <v>0.70699999999999996</v>
      </c>
      <c r="E24" s="45">
        <v>0.24199999999999999</v>
      </c>
      <c r="F24" s="45">
        <v>5.0999999999999997E-2</v>
      </c>
      <c r="G24" s="111"/>
      <c r="O24" s="62"/>
      <c r="P24" s="62"/>
      <c r="Q24" s="62"/>
    </row>
    <row r="25" spans="1:17" ht="12.75" customHeight="1" x14ac:dyDescent="0.25">
      <c r="A25" s="235"/>
      <c r="B25" s="106" t="s">
        <v>28</v>
      </c>
      <c r="C25" s="13">
        <v>5527</v>
      </c>
      <c r="D25" s="45">
        <v>0.40400000000000003</v>
      </c>
      <c r="E25" s="45">
        <v>0.45300000000000001</v>
      </c>
      <c r="F25" s="45">
        <v>0.14199999999999999</v>
      </c>
      <c r="G25" s="111"/>
      <c r="O25" s="62"/>
      <c r="P25" s="62"/>
      <c r="Q25" s="62"/>
    </row>
    <row r="26" spans="1:17" ht="12.75" customHeight="1" x14ac:dyDescent="0.25">
      <c r="A26" s="235"/>
      <c r="B26" s="106" t="s">
        <v>27</v>
      </c>
      <c r="C26" s="13">
        <v>4450</v>
      </c>
      <c r="D26" s="45">
        <v>0.247</v>
      </c>
      <c r="E26" s="45">
        <v>0.52100000000000002</v>
      </c>
      <c r="F26" s="45">
        <v>0.23200000000000001</v>
      </c>
      <c r="G26" s="111"/>
      <c r="O26" s="62"/>
      <c r="P26" s="62"/>
      <c r="Q26" s="62"/>
    </row>
    <row r="27" spans="1:17" ht="12.75" customHeight="1" x14ac:dyDescent="0.25">
      <c r="A27" s="235"/>
      <c r="B27" s="106" t="s">
        <v>29</v>
      </c>
      <c r="C27" s="13">
        <v>5929</v>
      </c>
      <c r="D27" s="45">
        <v>0.157</v>
      </c>
      <c r="E27" s="45">
        <v>0.53</v>
      </c>
      <c r="F27" s="45">
        <v>0.313</v>
      </c>
      <c r="G27" s="111"/>
      <c r="O27" s="62"/>
      <c r="P27" s="62"/>
      <c r="Q27" s="62"/>
    </row>
    <row r="28" spans="1:17" ht="12.75" customHeight="1" x14ac:dyDescent="0.25">
      <c r="A28" s="235"/>
      <c r="B28" s="106" t="s">
        <v>30</v>
      </c>
      <c r="C28" s="13">
        <v>25311</v>
      </c>
      <c r="D28" s="45">
        <v>6.3E-2</v>
      </c>
      <c r="E28" s="45">
        <v>0.41899999999999998</v>
      </c>
      <c r="F28" s="45">
        <v>0.51800000000000002</v>
      </c>
      <c r="G28" s="111"/>
      <c r="O28" s="62"/>
      <c r="P28" s="62"/>
      <c r="Q28" s="62"/>
    </row>
    <row r="29" spans="1:17" s="25" customFormat="1" ht="12.75" customHeight="1" x14ac:dyDescent="0.25">
      <c r="A29" s="184"/>
      <c r="B29" s="162" t="s">
        <v>297</v>
      </c>
      <c r="C29" s="163">
        <v>53630</v>
      </c>
      <c r="D29" s="164">
        <v>0.27279999999999999</v>
      </c>
      <c r="E29" s="164">
        <v>0.40229999999999999</v>
      </c>
      <c r="F29" s="164">
        <v>0.32479999999999998</v>
      </c>
      <c r="G29" s="111"/>
      <c r="O29" s="62"/>
      <c r="P29" s="62"/>
      <c r="Q29" s="62"/>
    </row>
    <row r="30" spans="1:17" x14ac:dyDescent="0.25">
      <c r="A30" s="101" t="s">
        <v>40</v>
      </c>
      <c r="D30" s="25"/>
      <c r="E30" s="25"/>
      <c r="F30" s="25"/>
      <c r="G30" s="111"/>
      <c r="O30" s="62"/>
      <c r="P30" s="62"/>
      <c r="Q30" s="62"/>
    </row>
    <row r="31" spans="1:17" x14ac:dyDescent="0.25">
      <c r="G31" s="111"/>
      <c r="O31" s="62"/>
      <c r="P31" s="62"/>
      <c r="Q31" s="62"/>
    </row>
    <row r="32" spans="1:17" x14ac:dyDescent="0.25">
      <c r="G32" s="111"/>
      <c r="O32" s="62"/>
      <c r="P32" s="62"/>
      <c r="Q32" s="62"/>
    </row>
    <row r="33" spans="1:17" x14ac:dyDescent="0.25">
      <c r="G33" s="111"/>
      <c r="O33" s="62"/>
      <c r="P33" s="62"/>
      <c r="Q33" s="62"/>
    </row>
    <row r="34" spans="1:17" ht="24.95" customHeight="1" x14ac:dyDescent="0.25">
      <c r="A34" s="238" t="s">
        <v>278</v>
      </c>
      <c r="B34" s="238"/>
      <c r="C34" s="238"/>
      <c r="D34" s="238"/>
      <c r="E34" s="238"/>
      <c r="F34" s="238"/>
      <c r="G34" s="111"/>
      <c r="O34" s="62"/>
      <c r="P34" s="62"/>
      <c r="Q34" s="62"/>
    </row>
    <row r="35" spans="1:17" x14ac:dyDescent="0.25">
      <c r="A35" s="106"/>
      <c r="B35" s="106"/>
      <c r="C35" s="227" t="s">
        <v>5</v>
      </c>
      <c r="D35" s="228"/>
      <c r="E35" s="228"/>
      <c r="F35" s="229"/>
      <c r="G35" s="111"/>
      <c r="L35" s="160"/>
      <c r="M35" s="160"/>
      <c r="N35" s="160"/>
      <c r="O35" s="62"/>
      <c r="P35" s="62"/>
      <c r="Q35" s="62"/>
    </row>
    <row r="36" spans="1:17" ht="25.5" x14ac:dyDescent="0.25">
      <c r="A36" s="88" t="s">
        <v>0</v>
      </c>
      <c r="B36" s="88" t="s">
        <v>6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  <c r="L36" s="160"/>
      <c r="M36" s="160"/>
      <c r="N36" s="160"/>
      <c r="O36" s="62"/>
      <c r="P36" s="62"/>
      <c r="Q36" s="62"/>
    </row>
    <row r="37" spans="1:17" ht="12.75" customHeight="1" x14ac:dyDescent="0.25">
      <c r="A37" s="234" t="s">
        <v>1</v>
      </c>
      <c r="B37" s="106" t="s">
        <v>24</v>
      </c>
      <c r="C37" s="13">
        <v>81543</v>
      </c>
      <c r="D37" s="45">
        <v>0.65200000000000002</v>
      </c>
      <c r="E37" s="45">
        <v>0.27800000000000002</v>
      </c>
      <c r="F37" s="45">
        <v>6.9000000000000006E-2</v>
      </c>
      <c r="G37" s="111"/>
      <c r="O37" s="62"/>
      <c r="P37" s="62"/>
      <c r="Q37" s="62"/>
    </row>
    <row r="38" spans="1:17" ht="12.75" customHeight="1" x14ac:dyDescent="0.25">
      <c r="A38" s="235"/>
      <c r="B38" s="106" t="s">
        <v>28</v>
      </c>
      <c r="C38" s="13">
        <v>26939</v>
      </c>
      <c r="D38" s="45">
        <v>0.36399999999999999</v>
      </c>
      <c r="E38" s="45">
        <v>0.438</v>
      </c>
      <c r="F38" s="45">
        <v>0.19800000000000001</v>
      </c>
      <c r="G38" s="111"/>
      <c r="O38" s="62"/>
      <c r="P38" s="62"/>
      <c r="Q38" s="62"/>
    </row>
    <row r="39" spans="1:17" ht="12.75" customHeight="1" x14ac:dyDescent="0.25">
      <c r="A39" s="235"/>
      <c r="B39" s="106" t="s">
        <v>27</v>
      </c>
      <c r="C39" s="13">
        <v>10416</v>
      </c>
      <c r="D39" s="45">
        <v>0.249</v>
      </c>
      <c r="E39" s="45">
        <v>0.436</v>
      </c>
      <c r="F39" s="45">
        <v>0.314</v>
      </c>
      <c r="G39" s="111"/>
      <c r="O39" s="62"/>
      <c r="P39" s="62"/>
      <c r="Q39" s="62"/>
    </row>
    <row r="40" spans="1:17" ht="12.75" customHeight="1" x14ac:dyDescent="0.25">
      <c r="A40" s="235"/>
      <c r="B40" s="106" t="s">
        <v>29</v>
      </c>
      <c r="C40" s="13">
        <v>10795</v>
      </c>
      <c r="D40" s="45">
        <v>0.191</v>
      </c>
      <c r="E40" s="45">
        <v>0.41599999999999998</v>
      </c>
      <c r="F40" s="45">
        <v>0.39300000000000002</v>
      </c>
      <c r="G40" s="111"/>
      <c r="O40" s="62"/>
      <c r="P40" s="62"/>
      <c r="Q40" s="62"/>
    </row>
    <row r="41" spans="1:17" ht="12.75" customHeight="1" x14ac:dyDescent="0.25">
      <c r="A41" s="235"/>
      <c r="B41" s="106" t="s">
        <v>30</v>
      </c>
      <c r="C41" s="13">
        <v>20788</v>
      </c>
      <c r="D41" s="45">
        <v>6.5000000000000002E-2</v>
      </c>
      <c r="E41" s="45">
        <v>0.33800000000000002</v>
      </c>
      <c r="F41" s="45">
        <v>0.59699999999999998</v>
      </c>
      <c r="G41" s="111"/>
      <c r="O41" s="62"/>
      <c r="P41" s="62"/>
      <c r="Q41" s="62"/>
    </row>
    <row r="42" spans="1:17" s="25" customFormat="1" ht="12.75" customHeight="1" x14ac:dyDescent="0.25">
      <c r="A42" s="184"/>
      <c r="B42" s="162" t="s">
        <v>297</v>
      </c>
      <c r="C42" s="163">
        <v>150481</v>
      </c>
      <c r="D42" s="164">
        <v>0.45860000000000001</v>
      </c>
      <c r="E42" s="164">
        <v>0.33590000000000003</v>
      </c>
      <c r="F42" s="164">
        <v>0.20559999999999998</v>
      </c>
      <c r="G42" s="111"/>
      <c r="O42" s="62"/>
      <c r="P42" s="62"/>
      <c r="Q42" s="62"/>
    </row>
    <row r="43" spans="1:17" ht="12.75" customHeight="1" x14ac:dyDescent="0.25">
      <c r="A43" s="234" t="s">
        <v>2</v>
      </c>
      <c r="B43" s="106" t="s">
        <v>24</v>
      </c>
      <c r="C43" s="13">
        <v>124384</v>
      </c>
      <c r="D43" s="45">
        <v>0.57999999999999996</v>
      </c>
      <c r="E43" s="45">
        <v>0.32300000000000001</v>
      </c>
      <c r="F43" s="45">
        <v>9.7000000000000003E-2</v>
      </c>
      <c r="G43" s="111"/>
      <c r="O43" s="62"/>
      <c r="P43" s="62"/>
      <c r="Q43" s="62"/>
    </row>
    <row r="44" spans="1:17" ht="12.75" customHeight="1" x14ac:dyDescent="0.25">
      <c r="A44" s="235"/>
      <c r="B44" s="106" t="s">
        <v>28</v>
      </c>
      <c r="C44" s="13">
        <v>30990</v>
      </c>
      <c r="D44" s="45">
        <v>0.29699999999999999</v>
      </c>
      <c r="E44" s="45">
        <v>0.45600000000000002</v>
      </c>
      <c r="F44" s="45">
        <v>0.246</v>
      </c>
      <c r="G44" s="111"/>
      <c r="O44" s="62"/>
      <c r="P44" s="62"/>
      <c r="Q44" s="62"/>
    </row>
    <row r="45" spans="1:17" ht="12.75" customHeight="1" x14ac:dyDescent="0.25">
      <c r="A45" s="235"/>
      <c r="B45" s="106" t="s">
        <v>27</v>
      </c>
      <c r="C45" s="13">
        <v>12114</v>
      </c>
      <c r="D45" s="45">
        <v>0.185</v>
      </c>
      <c r="E45" s="45">
        <v>0.45500000000000002</v>
      </c>
      <c r="F45" s="45">
        <v>0.35899999999999999</v>
      </c>
      <c r="G45" s="111"/>
      <c r="O45" s="62"/>
      <c r="P45" s="62"/>
      <c r="Q45" s="62"/>
    </row>
    <row r="46" spans="1:17" ht="12.75" customHeight="1" x14ac:dyDescent="0.25">
      <c r="A46" s="235"/>
      <c r="B46" s="106" t="s">
        <v>29</v>
      </c>
      <c r="C46" s="13">
        <v>12176</v>
      </c>
      <c r="D46" s="45">
        <v>0.108</v>
      </c>
      <c r="E46" s="45">
        <v>0.42599999999999999</v>
      </c>
      <c r="F46" s="45">
        <v>0.46600000000000003</v>
      </c>
      <c r="G46" s="111"/>
      <c r="O46" s="62"/>
      <c r="P46" s="62"/>
      <c r="Q46" s="62"/>
    </row>
    <row r="47" spans="1:17" ht="12.75" customHeight="1" x14ac:dyDescent="0.25">
      <c r="A47" s="235"/>
      <c r="B47" s="106" t="s">
        <v>30</v>
      </c>
      <c r="C47" s="13">
        <v>31730</v>
      </c>
      <c r="D47" s="45">
        <v>3.9E-2</v>
      </c>
      <c r="E47" s="45">
        <v>0.35899999999999999</v>
      </c>
      <c r="F47" s="45">
        <v>0.60199999999999998</v>
      </c>
      <c r="G47" s="111"/>
      <c r="O47" s="62"/>
      <c r="P47" s="62"/>
      <c r="Q47" s="62"/>
    </row>
    <row r="48" spans="1:17" s="25" customFormat="1" ht="12.75" customHeight="1" x14ac:dyDescent="0.25">
      <c r="A48" s="184"/>
      <c r="B48" s="162" t="s">
        <v>297</v>
      </c>
      <c r="C48" s="163">
        <v>211394</v>
      </c>
      <c r="D48" s="164">
        <v>0.4078</v>
      </c>
      <c r="E48" s="164">
        <v>0.36119999999999997</v>
      </c>
      <c r="F48" s="164">
        <v>0.23100000000000001</v>
      </c>
      <c r="G48" s="111"/>
      <c r="O48" s="62"/>
      <c r="P48" s="62"/>
      <c r="Q48" s="62"/>
    </row>
    <row r="49" spans="1:17" x14ac:dyDescent="0.25">
      <c r="A49" s="101" t="s">
        <v>41</v>
      </c>
      <c r="C49" s="111"/>
      <c r="D49" s="25"/>
      <c r="E49" s="25"/>
      <c r="F49" s="25"/>
      <c r="G49" s="111"/>
      <c r="O49" s="62"/>
      <c r="P49" s="62"/>
      <c r="Q49" s="62"/>
    </row>
    <row r="50" spans="1:17" x14ac:dyDescent="0.25">
      <c r="G50" s="111"/>
      <c r="O50" s="62"/>
      <c r="P50" s="62"/>
      <c r="Q50" s="62"/>
    </row>
    <row r="51" spans="1:17" x14ac:dyDescent="0.25">
      <c r="G51" s="111"/>
      <c r="O51" s="62"/>
      <c r="P51" s="62"/>
      <c r="Q51" s="62"/>
    </row>
    <row r="52" spans="1:17" x14ac:dyDescent="0.25">
      <c r="G52" s="111"/>
      <c r="O52" s="62"/>
      <c r="P52" s="62"/>
      <c r="Q52" s="62"/>
    </row>
    <row r="53" spans="1:17" ht="39.75" customHeight="1" x14ac:dyDescent="0.25">
      <c r="A53" s="238" t="s">
        <v>279</v>
      </c>
      <c r="B53" s="238"/>
      <c r="C53" s="238"/>
      <c r="D53" s="238"/>
      <c r="E53" s="238"/>
      <c r="F53" s="238"/>
      <c r="G53" s="111"/>
      <c r="L53" s="160"/>
      <c r="M53" s="160"/>
      <c r="N53" s="160"/>
      <c r="O53" s="62"/>
      <c r="P53" s="62"/>
      <c r="Q53" s="62"/>
    </row>
    <row r="54" spans="1:17" x14ac:dyDescent="0.25">
      <c r="A54" s="106"/>
      <c r="B54" s="106"/>
      <c r="C54" s="227" t="s">
        <v>5</v>
      </c>
      <c r="D54" s="228"/>
      <c r="E54" s="228"/>
      <c r="F54" s="229"/>
      <c r="G54" s="111"/>
      <c r="L54" s="160"/>
      <c r="M54" s="160"/>
      <c r="N54" s="160"/>
      <c r="O54" s="62"/>
      <c r="P54" s="62"/>
      <c r="Q54" s="62"/>
    </row>
    <row r="55" spans="1:17" ht="25.5" x14ac:dyDescent="0.25">
      <c r="A55" s="88" t="s">
        <v>3</v>
      </c>
      <c r="B55" s="88" t="s">
        <v>6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O55" s="62"/>
      <c r="P55" s="62"/>
      <c r="Q55" s="62"/>
    </row>
    <row r="56" spans="1:17" ht="12.75" customHeight="1" x14ac:dyDescent="0.25">
      <c r="A56" s="231" t="s">
        <v>45</v>
      </c>
      <c r="B56" s="106" t="s">
        <v>24</v>
      </c>
      <c r="C56" s="13">
        <v>118259</v>
      </c>
      <c r="D56" s="45">
        <v>0.57499999999999996</v>
      </c>
      <c r="E56" s="45">
        <v>0.32600000000000001</v>
      </c>
      <c r="F56" s="45">
        <v>9.9000000000000005E-2</v>
      </c>
      <c r="G56" s="111"/>
      <c r="O56" s="62"/>
      <c r="P56" s="62"/>
      <c r="Q56" s="62"/>
    </row>
    <row r="57" spans="1:17" ht="12.75" customHeight="1" x14ac:dyDescent="0.25">
      <c r="A57" s="232"/>
      <c r="B57" s="106" t="s">
        <v>28</v>
      </c>
      <c r="C57" s="13">
        <v>28062</v>
      </c>
      <c r="D57" s="45">
        <v>0.28899999999999998</v>
      </c>
      <c r="E57" s="45">
        <v>0.45400000000000001</v>
      </c>
      <c r="F57" s="45">
        <v>0.25700000000000001</v>
      </c>
      <c r="G57" s="111"/>
      <c r="O57" s="62"/>
      <c r="P57" s="62"/>
      <c r="Q57" s="62"/>
    </row>
    <row r="58" spans="1:17" ht="12.75" customHeight="1" x14ac:dyDescent="0.25">
      <c r="A58" s="232"/>
      <c r="B58" s="106" t="s">
        <v>27</v>
      </c>
      <c r="C58" s="13">
        <v>9615</v>
      </c>
      <c r="D58" s="45">
        <v>0.17499999999999999</v>
      </c>
      <c r="E58" s="45">
        <v>0.434</v>
      </c>
      <c r="F58" s="45">
        <v>0.39100000000000001</v>
      </c>
      <c r="G58" s="111"/>
      <c r="O58" s="62"/>
      <c r="P58" s="62"/>
      <c r="Q58" s="62"/>
    </row>
    <row r="59" spans="1:17" ht="12.75" customHeight="1" x14ac:dyDescent="0.25">
      <c r="A59" s="232"/>
      <c r="B59" s="106" t="s">
        <v>29</v>
      </c>
      <c r="C59" s="13">
        <v>8735</v>
      </c>
      <c r="D59" s="45">
        <v>9.1999999999999998E-2</v>
      </c>
      <c r="E59" s="45">
        <v>0.379</v>
      </c>
      <c r="F59" s="45">
        <v>0.52900000000000003</v>
      </c>
      <c r="G59" s="111"/>
      <c r="O59" s="62"/>
      <c r="P59" s="62"/>
      <c r="Q59" s="62"/>
    </row>
    <row r="60" spans="1:17" ht="12.75" customHeight="1" x14ac:dyDescent="0.25">
      <c r="A60" s="232"/>
      <c r="B60" s="106" t="s">
        <v>30</v>
      </c>
      <c r="C60" s="13">
        <v>16194</v>
      </c>
      <c r="D60" s="45">
        <v>2.5999999999999999E-2</v>
      </c>
      <c r="E60" s="45">
        <v>0.28499999999999998</v>
      </c>
      <c r="F60" s="45">
        <v>0.68899999999999995</v>
      </c>
      <c r="G60" s="111"/>
      <c r="O60" s="62"/>
      <c r="P60" s="62"/>
      <c r="Q60" s="62"/>
    </row>
    <row r="61" spans="1:17" s="25" customFormat="1" ht="12.75" customHeight="1" x14ac:dyDescent="0.25">
      <c r="A61" s="233"/>
      <c r="B61" s="162" t="s">
        <v>297</v>
      </c>
      <c r="C61" s="163">
        <v>180865</v>
      </c>
      <c r="D61" s="164">
        <v>0.43680000000000002</v>
      </c>
      <c r="E61" s="164">
        <v>0.35039999999999999</v>
      </c>
      <c r="F61" s="164">
        <v>0.21280000000000002</v>
      </c>
      <c r="G61" s="111"/>
      <c r="O61" s="62"/>
      <c r="P61" s="62"/>
      <c r="Q61" s="62"/>
    </row>
    <row r="62" spans="1:17" ht="12.75" customHeight="1" x14ac:dyDescent="0.25">
      <c r="A62" s="234" t="s">
        <v>39</v>
      </c>
      <c r="B62" s="106" t="s">
        <v>24</v>
      </c>
      <c r="C62" s="13">
        <v>6057</v>
      </c>
      <c r="D62" s="45">
        <v>0.68500000000000005</v>
      </c>
      <c r="E62" s="45">
        <v>0.25900000000000001</v>
      </c>
      <c r="F62" s="45">
        <v>5.6000000000000001E-2</v>
      </c>
      <c r="G62" s="111"/>
      <c r="H62" s="111"/>
      <c r="O62" s="62"/>
      <c r="P62" s="62"/>
      <c r="Q62" s="62"/>
    </row>
    <row r="63" spans="1:17" ht="12.75" customHeight="1" x14ac:dyDescent="0.25">
      <c r="A63" s="235"/>
      <c r="B63" s="106" t="s">
        <v>28</v>
      </c>
      <c r="C63" s="13">
        <v>2874</v>
      </c>
      <c r="D63" s="45">
        <v>0.38100000000000001</v>
      </c>
      <c r="E63" s="45">
        <v>0.47699999999999998</v>
      </c>
      <c r="F63" s="45">
        <v>0.14199999999999999</v>
      </c>
      <c r="G63" s="111"/>
      <c r="O63" s="62"/>
      <c r="P63" s="62"/>
      <c r="Q63" s="62"/>
    </row>
    <row r="64" spans="1:17" ht="12.75" customHeight="1" x14ac:dyDescent="0.25">
      <c r="A64" s="235"/>
      <c r="B64" s="106" t="s">
        <v>27</v>
      </c>
      <c r="C64" s="13">
        <v>2471</v>
      </c>
      <c r="D64" s="45">
        <v>0.22900000000000001</v>
      </c>
      <c r="E64" s="45">
        <v>0.53800000000000003</v>
      </c>
      <c r="F64" s="45">
        <v>0.23400000000000001</v>
      </c>
      <c r="G64" s="111"/>
      <c r="O64" s="62"/>
      <c r="P64" s="62"/>
      <c r="Q64" s="62"/>
    </row>
    <row r="65" spans="1:17" ht="12.75" customHeight="1" x14ac:dyDescent="0.25">
      <c r="A65" s="235"/>
      <c r="B65" s="106" t="s">
        <v>29</v>
      </c>
      <c r="C65" s="13">
        <v>3404</v>
      </c>
      <c r="D65" s="45">
        <v>0.14699999999999999</v>
      </c>
      <c r="E65" s="45">
        <v>0.54900000000000004</v>
      </c>
      <c r="F65" s="45">
        <v>0.30399999999999999</v>
      </c>
      <c r="G65" s="111"/>
      <c r="O65" s="62"/>
      <c r="P65" s="62"/>
      <c r="Q65" s="62"/>
    </row>
    <row r="66" spans="1:17" ht="12.75" customHeight="1" x14ac:dyDescent="0.25">
      <c r="A66" s="235"/>
      <c r="B66" s="106" t="s">
        <v>30</v>
      </c>
      <c r="C66" s="13">
        <v>15447</v>
      </c>
      <c r="D66" s="45">
        <v>5.2999999999999999E-2</v>
      </c>
      <c r="E66" s="45">
        <v>0.437</v>
      </c>
      <c r="F66" s="45">
        <v>0.51100000000000001</v>
      </c>
      <c r="G66" s="111"/>
      <c r="O66" s="62"/>
      <c r="P66" s="62"/>
      <c r="Q66" s="62"/>
    </row>
    <row r="67" spans="1:17" s="25" customFormat="1" ht="12.75" customHeight="1" x14ac:dyDescent="0.25">
      <c r="A67" s="184"/>
      <c r="B67" s="162" t="s">
        <v>297</v>
      </c>
      <c r="C67" s="163">
        <v>30253</v>
      </c>
      <c r="D67" s="164">
        <v>0.23550000000000001</v>
      </c>
      <c r="E67" s="164">
        <v>0.42590000000000006</v>
      </c>
      <c r="F67" s="164">
        <v>0.33860000000000001</v>
      </c>
      <c r="G67" s="111"/>
      <c r="O67" s="62"/>
      <c r="P67" s="62"/>
      <c r="Q67" s="62"/>
    </row>
    <row r="68" spans="1:17" x14ac:dyDescent="0.25">
      <c r="A68" s="101" t="s">
        <v>40</v>
      </c>
      <c r="D68" s="25"/>
      <c r="E68" s="25"/>
      <c r="F68" s="25"/>
      <c r="G68" s="111"/>
      <c r="O68" s="62"/>
      <c r="P68" s="62"/>
      <c r="Q68" s="62"/>
    </row>
    <row r="69" spans="1:17" x14ac:dyDescent="0.25">
      <c r="G69" s="111"/>
      <c r="O69" s="62"/>
      <c r="P69" s="62"/>
      <c r="Q69" s="62"/>
    </row>
    <row r="70" spans="1:17" x14ac:dyDescent="0.25">
      <c r="G70" s="111"/>
      <c r="O70" s="62"/>
      <c r="P70" s="62"/>
      <c r="Q70" s="62"/>
    </row>
    <row r="71" spans="1:17" x14ac:dyDescent="0.25">
      <c r="G71" s="111"/>
      <c r="O71" s="62"/>
      <c r="P71" s="62"/>
      <c r="Q71" s="62"/>
    </row>
    <row r="72" spans="1:17" ht="41.25" customHeight="1" x14ac:dyDescent="0.25">
      <c r="A72" s="238" t="s">
        <v>280</v>
      </c>
      <c r="B72" s="238"/>
      <c r="C72" s="238"/>
      <c r="D72" s="238"/>
      <c r="E72" s="238"/>
      <c r="F72" s="238"/>
      <c r="G72" s="111"/>
      <c r="O72" s="62"/>
      <c r="P72" s="62"/>
      <c r="Q72" s="62"/>
    </row>
    <row r="73" spans="1:17" x14ac:dyDescent="0.25">
      <c r="A73" s="106"/>
      <c r="B73" s="106"/>
      <c r="C73" s="227" t="s">
        <v>5</v>
      </c>
      <c r="D73" s="228"/>
      <c r="E73" s="228"/>
      <c r="F73" s="229"/>
      <c r="G73" s="111"/>
      <c r="O73" s="62"/>
      <c r="P73" s="62"/>
      <c r="Q73" s="62"/>
    </row>
    <row r="74" spans="1:17" ht="25.5" x14ac:dyDescent="0.25">
      <c r="A74" s="88" t="s">
        <v>3</v>
      </c>
      <c r="B74" s="88" t="s">
        <v>6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L74" s="160"/>
      <c r="M74" s="160"/>
      <c r="N74" s="160"/>
      <c r="O74" s="62"/>
      <c r="P74" s="62"/>
      <c r="Q74" s="62"/>
    </row>
    <row r="75" spans="1:17" ht="12.75" customHeight="1" x14ac:dyDescent="0.25">
      <c r="A75" s="231" t="s">
        <v>45</v>
      </c>
      <c r="B75" s="106" t="s">
        <v>24</v>
      </c>
      <c r="C75" s="13">
        <v>76009</v>
      </c>
      <c r="D75" s="45">
        <v>0.64700000000000002</v>
      </c>
      <c r="E75" s="45">
        <v>0.28199999999999997</v>
      </c>
      <c r="F75" s="45">
        <v>7.0999999999999994E-2</v>
      </c>
      <c r="G75" s="111"/>
      <c r="L75" s="160"/>
      <c r="M75" s="160"/>
      <c r="N75" s="160"/>
      <c r="O75" s="62"/>
      <c r="P75" s="62"/>
      <c r="Q75" s="62"/>
    </row>
    <row r="76" spans="1:17" ht="12.75" customHeight="1" x14ac:dyDescent="0.25">
      <c r="A76" s="232"/>
      <c r="B76" s="106" t="s">
        <v>28</v>
      </c>
      <c r="C76" s="13">
        <v>24468</v>
      </c>
      <c r="D76" s="45">
        <v>0.35699999999999998</v>
      </c>
      <c r="E76" s="45">
        <v>0.439</v>
      </c>
      <c r="F76" s="45">
        <v>0.20399999999999999</v>
      </c>
      <c r="G76" s="111"/>
      <c r="O76" s="62"/>
      <c r="P76" s="62"/>
      <c r="Q76" s="62"/>
    </row>
    <row r="77" spans="1:17" ht="12.75" customHeight="1" x14ac:dyDescent="0.25">
      <c r="A77" s="232"/>
      <c r="B77" s="106" t="s">
        <v>27</v>
      </c>
      <c r="C77" s="13">
        <v>8583</v>
      </c>
      <c r="D77" s="45">
        <v>0.245</v>
      </c>
      <c r="E77" s="45">
        <v>0.42299999999999999</v>
      </c>
      <c r="F77" s="45">
        <v>0.33100000000000002</v>
      </c>
      <c r="G77" s="111"/>
      <c r="O77" s="62"/>
      <c r="P77" s="62"/>
      <c r="Q77" s="62"/>
    </row>
    <row r="78" spans="1:17" ht="12.75" customHeight="1" x14ac:dyDescent="0.25">
      <c r="A78" s="232"/>
      <c r="B78" s="106" t="s">
        <v>29</v>
      </c>
      <c r="C78" s="13">
        <v>8430</v>
      </c>
      <c r="D78" s="45">
        <v>0.19600000000000001</v>
      </c>
      <c r="E78" s="45">
        <v>0.39100000000000001</v>
      </c>
      <c r="F78" s="45">
        <v>0.41299999999999998</v>
      </c>
      <c r="G78" s="111"/>
      <c r="O78" s="62"/>
      <c r="P78" s="62"/>
      <c r="Q78" s="62"/>
    </row>
    <row r="79" spans="1:17" ht="12.75" customHeight="1" x14ac:dyDescent="0.25">
      <c r="A79" s="232"/>
      <c r="B79" s="106" t="s">
        <v>30</v>
      </c>
      <c r="C79" s="13">
        <v>11579</v>
      </c>
      <c r="D79" s="45">
        <v>5.1999999999999998E-2</v>
      </c>
      <c r="E79" s="45">
        <v>0.29699999999999999</v>
      </c>
      <c r="F79" s="45">
        <v>0.65100000000000002</v>
      </c>
      <c r="G79" s="111"/>
      <c r="H79" s="111"/>
      <c r="O79" s="62"/>
      <c r="P79" s="62"/>
      <c r="Q79" s="62"/>
    </row>
    <row r="80" spans="1:17" s="25" customFormat="1" ht="12.75" customHeight="1" x14ac:dyDescent="0.25">
      <c r="A80" s="233"/>
      <c r="B80" s="162" t="s">
        <v>297</v>
      </c>
      <c r="C80" s="163">
        <v>129069</v>
      </c>
      <c r="D80" s="164">
        <v>0.48259999999999997</v>
      </c>
      <c r="E80" s="164">
        <v>0.3296</v>
      </c>
      <c r="F80" s="164">
        <v>0.18780000000000002</v>
      </c>
      <c r="G80" s="111"/>
      <c r="H80" s="111"/>
      <c r="O80" s="62"/>
      <c r="P80" s="62"/>
      <c r="Q80" s="62"/>
    </row>
    <row r="81" spans="1:17" ht="12.75" customHeight="1" x14ac:dyDescent="0.25">
      <c r="A81" s="234" t="s">
        <v>39</v>
      </c>
      <c r="B81" s="106" t="s">
        <v>24</v>
      </c>
      <c r="C81" s="13">
        <v>5475</v>
      </c>
      <c r="D81" s="45">
        <v>0.72099999999999997</v>
      </c>
      <c r="E81" s="45">
        <v>0.23</v>
      </c>
      <c r="F81" s="45">
        <v>4.9000000000000002E-2</v>
      </c>
      <c r="G81" s="111"/>
      <c r="O81" s="62"/>
      <c r="P81" s="62"/>
      <c r="Q81" s="62"/>
    </row>
    <row r="82" spans="1:17" ht="12.75" customHeight="1" x14ac:dyDescent="0.25">
      <c r="A82" s="235"/>
      <c r="B82" s="106" t="s">
        <v>28</v>
      </c>
      <c r="C82" s="13">
        <v>2431</v>
      </c>
      <c r="D82" s="45">
        <v>0.436</v>
      </c>
      <c r="E82" s="45">
        <v>0.42099999999999999</v>
      </c>
      <c r="F82" s="45">
        <v>0.14199999999999999</v>
      </c>
      <c r="G82" s="111"/>
      <c r="O82" s="62"/>
      <c r="P82" s="62"/>
      <c r="Q82" s="62"/>
    </row>
    <row r="83" spans="1:17" ht="12.75" customHeight="1" x14ac:dyDescent="0.25">
      <c r="A83" s="235"/>
      <c r="B83" s="106" t="s">
        <v>27</v>
      </c>
      <c r="C83" s="13">
        <v>1810</v>
      </c>
      <c r="D83" s="45">
        <v>0.27100000000000002</v>
      </c>
      <c r="E83" s="45">
        <v>0.497</v>
      </c>
      <c r="F83" s="45">
        <v>0.23200000000000001</v>
      </c>
      <c r="G83" s="111"/>
      <c r="O83" s="62"/>
      <c r="P83" s="62"/>
      <c r="Q83" s="62"/>
    </row>
    <row r="84" spans="1:17" ht="12.75" customHeight="1" x14ac:dyDescent="0.25">
      <c r="A84" s="235"/>
      <c r="B84" s="106" t="s">
        <v>29</v>
      </c>
      <c r="C84" s="13">
        <v>2330</v>
      </c>
      <c r="D84" s="45">
        <v>0.17499999999999999</v>
      </c>
      <c r="E84" s="45">
        <v>0.503</v>
      </c>
      <c r="F84" s="45">
        <v>0.32200000000000001</v>
      </c>
      <c r="G84" s="111"/>
      <c r="O84" s="62"/>
      <c r="P84" s="62"/>
      <c r="Q84" s="62"/>
    </row>
    <row r="85" spans="1:17" ht="12.75" customHeight="1" x14ac:dyDescent="0.25">
      <c r="A85" s="235"/>
      <c r="B85" s="106" t="s">
        <v>30</v>
      </c>
      <c r="C85" s="13">
        <v>9123</v>
      </c>
      <c r="D85" s="45">
        <v>8.1000000000000003E-2</v>
      </c>
      <c r="E85" s="45">
        <v>0.39100000000000001</v>
      </c>
      <c r="F85" s="45">
        <v>0.52800000000000002</v>
      </c>
      <c r="G85" s="111"/>
      <c r="O85" s="62"/>
      <c r="P85" s="62"/>
      <c r="Q85" s="62"/>
    </row>
    <row r="86" spans="1:17" s="25" customFormat="1" ht="12.75" customHeight="1" x14ac:dyDescent="0.25">
      <c r="A86" s="184"/>
      <c r="B86" s="162" t="s">
        <v>297</v>
      </c>
      <c r="C86" s="163">
        <v>21169</v>
      </c>
      <c r="D86" s="164">
        <v>0.31390000000000001</v>
      </c>
      <c r="E86" s="164">
        <v>0.37420000000000003</v>
      </c>
      <c r="F86" s="164">
        <v>0.31190000000000001</v>
      </c>
      <c r="G86" s="111"/>
    </row>
    <row r="87" spans="1:17" x14ac:dyDescent="0.25">
      <c r="A87" s="101" t="s">
        <v>40</v>
      </c>
      <c r="D87" s="25"/>
      <c r="E87" s="25"/>
      <c r="F87" s="25"/>
    </row>
  </sheetData>
  <mergeCells count="18">
    <mergeCell ref="A3:E3"/>
    <mergeCell ref="B4:E4"/>
    <mergeCell ref="A15:F15"/>
    <mergeCell ref="C16:F16"/>
    <mergeCell ref="A18:A23"/>
    <mergeCell ref="A34:F34"/>
    <mergeCell ref="C35:F35"/>
    <mergeCell ref="A24:A29"/>
    <mergeCell ref="A37:A42"/>
    <mergeCell ref="A43:A48"/>
    <mergeCell ref="A75:A80"/>
    <mergeCell ref="A81:A86"/>
    <mergeCell ref="C73:F73"/>
    <mergeCell ref="A53:F53"/>
    <mergeCell ref="C54:F54"/>
    <mergeCell ref="A72:F72"/>
    <mergeCell ref="A56:A61"/>
    <mergeCell ref="A62:A6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7"/>
  <sheetViews>
    <sheetView topLeftCell="A61" workbookViewId="0">
      <selection activeCell="B86" sqref="B86:F86"/>
    </sheetView>
  </sheetViews>
  <sheetFormatPr defaultColWidth="9.140625" defaultRowHeight="15" x14ac:dyDescent="0.25"/>
  <cols>
    <col min="1" max="2" width="15.7109375" style="25" customWidth="1"/>
    <col min="3" max="6" width="11.7109375" style="25" customWidth="1"/>
    <col min="7" max="16384" width="9.140625" style="25"/>
  </cols>
  <sheetData>
    <row r="1" spans="1:14" x14ac:dyDescent="0.25">
      <c r="A1"/>
    </row>
    <row r="3" spans="1:14" ht="37.35" customHeight="1" x14ac:dyDescent="0.25">
      <c r="A3" s="177" t="s">
        <v>154</v>
      </c>
      <c r="B3" s="177"/>
      <c r="C3" s="177"/>
      <c r="D3" s="177"/>
      <c r="E3" s="177"/>
    </row>
    <row r="4" spans="1:14" ht="15.75" customHeight="1" x14ac:dyDescent="0.25">
      <c r="A4" s="107"/>
      <c r="B4" s="227" t="s">
        <v>5</v>
      </c>
      <c r="C4" s="228"/>
      <c r="D4" s="228"/>
      <c r="E4" s="229"/>
    </row>
    <row r="5" spans="1:14" s="62" customFormat="1" ht="25.5" x14ac:dyDescent="0.25">
      <c r="A5" s="88" t="s">
        <v>4</v>
      </c>
      <c r="B5" s="137" t="s">
        <v>166</v>
      </c>
      <c r="C5" s="93" t="s">
        <v>36</v>
      </c>
      <c r="D5" s="93" t="s">
        <v>37</v>
      </c>
      <c r="E5" s="94" t="s">
        <v>21</v>
      </c>
    </row>
    <row r="6" spans="1:14" ht="12.75" customHeight="1" x14ac:dyDescent="0.25">
      <c r="A6" s="107" t="s">
        <v>24</v>
      </c>
      <c r="B6" s="13">
        <v>11488</v>
      </c>
      <c r="C6" s="44">
        <v>0.51300000000000001</v>
      </c>
      <c r="D6" s="44">
        <v>0.32100000000000001</v>
      </c>
      <c r="E6" s="44">
        <v>0.16600000000000001</v>
      </c>
      <c r="L6" s="159"/>
      <c r="M6" s="159"/>
      <c r="N6" s="159"/>
    </row>
    <row r="7" spans="1:14" ht="12.75" customHeight="1" x14ac:dyDescent="0.25">
      <c r="A7" s="107" t="s">
        <v>28</v>
      </c>
      <c r="B7" s="13">
        <v>11730</v>
      </c>
      <c r="C7" s="44">
        <v>0.34499999999999997</v>
      </c>
      <c r="D7" s="44">
        <v>0.374</v>
      </c>
      <c r="E7" s="44">
        <v>0.28000000000000003</v>
      </c>
    </row>
    <row r="8" spans="1:14" ht="12.75" customHeight="1" x14ac:dyDescent="0.25">
      <c r="A8" s="107" t="s">
        <v>27</v>
      </c>
      <c r="B8" s="13">
        <v>14201</v>
      </c>
      <c r="C8" s="44">
        <v>0.30199999999999999</v>
      </c>
      <c r="D8" s="44">
        <v>0.36299999999999999</v>
      </c>
      <c r="E8" s="44">
        <v>0.33500000000000002</v>
      </c>
      <c r="G8" s="111"/>
    </row>
    <row r="9" spans="1:14" ht="12.75" customHeight="1" x14ac:dyDescent="0.25">
      <c r="A9" s="107" t="s">
        <v>29</v>
      </c>
      <c r="B9" s="13">
        <v>26923</v>
      </c>
      <c r="C9" s="44">
        <v>0.29099999999999998</v>
      </c>
      <c r="D9" s="44">
        <v>0.35299999999999998</v>
      </c>
      <c r="E9" s="44">
        <v>0.35599999999999998</v>
      </c>
    </row>
    <row r="10" spans="1:14" ht="12.75" customHeight="1" x14ac:dyDescent="0.25">
      <c r="A10" s="107" t="s">
        <v>30</v>
      </c>
      <c r="B10" s="13">
        <v>7078</v>
      </c>
      <c r="C10" s="44">
        <v>0.09</v>
      </c>
      <c r="D10" s="44">
        <v>0.29399999999999998</v>
      </c>
      <c r="E10" s="44">
        <v>0.61599999999999999</v>
      </c>
    </row>
    <row r="11" spans="1:14" ht="12.75" customHeight="1" x14ac:dyDescent="0.25">
      <c r="A11" s="165" t="s">
        <v>297</v>
      </c>
      <c r="B11" s="166">
        <v>71420</v>
      </c>
      <c r="C11" s="167">
        <v>0.318</v>
      </c>
      <c r="D11" s="167">
        <v>0.34729999999999994</v>
      </c>
      <c r="E11" s="167">
        <v>0.3347</v>
      </c>
      <c r="F11" s="111"/>
    </row>
    <row r="12" spans="1:14" x14ac:dyDescent="0.25">
      <c r="A12" s="101"/>
    </row>
    <row r="15" spans="1:14" ht="40.5" customHeight="1" x14ac:dyDescent="0.25">
      <c r="A15" s="177" t="s">
        <v>281</v>
      </c>
      <c r="B15" s="177"/>
      <c r="C15" s="177"/>
      <c r="D15" s="177"/>
      <c r="E15" s="177"/>
      <c r="F15" s="177"/>
    </row>
    <row r="16" spans="1:14" x14ac:dyDescent="0.25">
      <c r="A16" s="107"/>
      <c r="B16" s="107"/>
      <c r="C16" s="227" t="s">
        <v>5</v>
      </c>
      <c r="D16" s="228"/>
      <c r="E16" s="228"/>
      <c r="F16" s="229"/>
    </row>
    <row r="17" spans="1:14" ht="25.5" x14ac:dyDescent="0.25">
      <c r="A17" s="88" t="s">
        <v>3</v>
      </c>
      <c r="B17" s="88" t="s">
        <v>4</v>
      </c>
      <c r="C17" s="137" t="s">
        <v>166</v>
      </c>
      <c r="D17" s="93" t="s">
        <v>36</v>
      </c>
      <c r="E17" s="93" t="s">
        <v>37</v>
      </c>
      <c r="F17" s="94" t="s">
        <v>21</v>
      </c>
      <c r="L17" s="160"/>
      <c r="M17" s="160"/>
      <c r="N17" s="160"/>
    </row>
    <row r="18" spans="1:14" ht="12.75" customHeight="1" x14ac:dyDescent="0.25">
      <c r="A18" s="231" t="s">
        <v>45</v>
      </c>
      <c r="B18" s="107" t="s">
        <v>24</v>
      </c>
      <c r="C18" s="13">
        <v>1377</v>
      </c>
      <c r="D18" s="45">
        <v>0.25700000000000001</v>
      </c>
      <c r="E18" s="45">
        <v>0.41399999999999998</v>
      </c>
      <c r="F18" s="45">
        <v>0.32900000000000001</v>
      </c>
      <c r="L18" s="160"/>
      <c r="M18" s="160"/>
      <c r="N18" s="160"/>
    </row>
    <row r="19" spans="1:14" ht="12.75" customHeight="1" x14ac:dyDescent="0.25">
      <c r="A19" s="232"/>
      <c r="B19" s="107" t="s">
        <v>28</v>
      </c>
      <c r="C19" s="13">
        <v>3314</v>
      </c>
      <c r="D19" s="45">
        <v>0.22600000000000001</v>
      </c>
      <c r="E19" s="45">
        <v>0.39600000000000002</v>
      </c>
      <c r="F19" s="45">
        <v>0.378</v>
      </c>
      <c r="H19" s="111"/>
    </row>
    <row r="20" spans="1:14" ht="12.75" customHeight="1" x14ac:dyDescent="0.25">
      <c r="A20" s="232"/>
      <c r="B20" s="107" t="s">
        <v>27</v>
      </c>
      <c r="C20" s="13">
        <v>4794</v>
      </c>
      <c r="D20" s="45">
        <v>0.11700000000000001</v>
      </c>
      <c r="E20" s="45">
        <v>0.40899999999999997</v>
      </c>
      <c r="F20" s="45">
        <v>0.47399999999999998</v>
      </c>
    </row>
    <row r="21" spans="1:14" ht="12.75" customHeight="1" x14ac:dyDescent="0.25">
      <c r="A21" s="232"/>
      <c r="B21" s="107" t="s">
        <v>29</v>
      </c>
      <c r="C21" s="13">
        <v>10441</v>
      </c>
      <c r="D21" s="45">
        <v>3.2000000000000001E-2</v>
      </c>
      <c r="E21" s="45">
        <v>0.42</v>
      </c>
      <c r="F21" s="45">
        <v>0.54900000000000004</v>
      </c>
    </row>
    <row r="22" spans="1:14" ht="12.75" customHeight="1" x14ac:dyDescent="0.25">
      <c r="A22" s="232"/>
      <c r="B22" s="107" t="s">
        <v>30</v>
      </c>
      <c r="C22" s="13">
        <v>4082</v>
      </c>
      <c r="D22" s="45">
        <v>7.0000000000000001E-3</v>
      </c>
      <c r="E22" s="45">
        <v>0.25600000000000001</v>
      </c>
      <c r="F22" s="45">
        <v>0.73699999999999999</v>
      </c>
    </row>
    <row r="23" spans="1:14" ht="12.75" customHeight="1" x14ac:dyDescent="0.25">
      <c r="A23" s="233"/>
      <c r="B23" s="162" t="s">
        <v>297</v>
      </c>
      <c r="C23" s="163">
        <v>24008</v>
      </c>
      <c r="D23" s="164">
        <v>8.43E-2</v>
      </c>
      <c r="E23" s="164">
        <v>0.3861</v>
      </c>
      <c r="F23" s="164">
        <v>0.52959999999999996</v>
      </c>
      <c r="G23" s="111"/>
    </row>
    <row r="24" spans="1:14" ht="12.75" customHeight="1" x14ac:dyDescent="0.25">
      <c r="A24" s="234" t="s">
        <v>39</v>
      </c>
      <c r="B24" s="107" t="s">
        <v>24</v>
      </c>
      <c r="C24" s="13">
        <v>10015</v>
      </c>
      <c r="D24" s="45">
        <v>0.54900000000000004</v>
      </c>
      <c r="E24" s="45">
        <v>0.307</v>
      </c>
      <c r="F24" s="45">
        <v>0.14299999999999999</v>
      </c>
      <c r="G24" s="111"/>
    </row>
    <row r="25" spans="1:14" ht="12.75" customHeight="1" x14ac:dyDescent="0.25">
      <c r="A25" s="235"/>
      <c r="B25" s="107" t="s">
        <v>28</v>
      </c>
      <c r="C25" s="13">
        <v>8326</v>
      </c>
      <c r="D25" s="45">
        <v>0.39300000000000002</v>
      </c>
      <c r="E25" s="45">
        <v>0.36599999999999999</v>
      </c>
      <c r="F25" s="45">
        <v>0.24099999999999999</v>
      </c>
      <c r="G25" s="111"/>
    </row>
    <row r="26" spans="1:14" ht="12.75" customHeight="1" x14ac:dyDescent="0.25">
      <c r="A26" s="235"/>
      <c r="B26" s="107" t="s">
        <v>27</v>
      </c>
      <c r="C26" s="13">
        <v>9342</v>
      </c>
      <c r="D26" s="45">
        <v>0.39800000000000002</v>
      </c>
      <c r="E26" s="45">
        <v>0.33800000000000002</v>
      </c>
      <c r="F26" s="45">
        <v>0.26500000000000001</v>
      </c>
      <c r="G26" s="111"/>
    </row>
    <row r="27" spans="1:14" ht="12.75" customHeight="1" x14ac:dyDescent="0.25">
      <c r="A27" s="235"/>
      <c r="B27" s="107" t="s">
        <v>29</v>
      </c>
      <c r="C27" s="13">
        <v>16390</v>
      </c>
      <c r="D27" s="45">
        <v>0.45700000000000002</v>
      </c>
      <c r="E27" s="45">
        <v>0.31</v>
      </c>
      <c r="F27" s="45">
        <v>0.23200000000000001</v>
      </c>
      <c r="G27" s="111"/>
    </row>
    <row r="28" spans="1:14" ht="12.75" customHeight="1" x14ac:dyDescent="0.25">
      <c r="A28" s="235"/>
      <c r="B28" s="107" t="s">
        <v>30</v>
      </c>
      <c r="C28" s="13">
        <v>2963</v>
      </c>
      <c r="D28" s="45">
        <v>0.20399999999999999</v>
      </c>
      <c r="E28" s="45">
        <v>0.34699999999999998</v>
      </c>
      <c r="F28" s="45">
        <v>0.45</v>
      </c>
      <c r="G28" s="111"/>
    </row>
    <row r="29" spans="1:14" ht="12.75" customHeight="1" x14ac:dyDescent="0.25">
      <c r="A29" s="184"/>
      <c r="B29" s="162" t="s">
        <v>297</v>
      </c>
      <c r="C29" s="163">
        <v>47036</v>
      </c>
      <c r="D29" s="164">
        <v>0.43770000000000003</v>
      </c>
      <c r="E29" s="164">
        <v>0.32729999999999998</v>
      </c>
      <c r="F29" s="164">
        <v>0.23499999999999999</v>
      </c>
      <c r="G29" s="111"/>
    </row>
    <row r="30" spans="1:14" x14ac:dyDescent="0.25">
      <c r="A30" s="101" t="s">
        <v>40</v>
      </c>
      <c r="G30" s="111"/>
    </row>
    <row r="31" spans="1:14" x14ac:dyDescent="0.25">
      <c r="G31" s="111"/>
    </row>
    <row r="32" spans="1:14" x14ac:dyDescent="0.25">
      <c r="G32" s="111"/>
    </row>
    <row r="33" spans="1:14" x14ac:dyDescent="0.25">
      <c r="G33" s="111"/>
    </row>
    <row r="34" spans="1:14" ht="34.5" customHeight="1" x14ac:dyDescent="0.25">
      <c r="A34" s="177" t="s">
        <v>181</v>
      </c>
      <c r="B34" s="177"/>
      <c r="C34" s="177"/>
      <c r="D34" s="177"/>
      <c r="E34" s="177"/>
      <c r="F34" s="177"/>
      <c r="G34" s="111"/>
    </row>
    <row r="35" spans="1:14" x14ac:dyDescent="0.25">
      <c r="A35" s="107"/>
      <c r="B35" s="107"/>
      <c r="C35" s="227" t="s">
        <v>5</v>
      </c>
      <c r="D35" s="228"/>
      <c r="E35" s="228"/>
      <c r="F35" s="229"/>
      <c r="G35" s="111"/>
    </row>
    <row r="36" spans="1:14" ht="25.5" x14ac:dyDescent="0.25">
      <c r="A36" s="88" t="s">
        <v>0</v>
      </c>
      <c r="B36" s="88" t="s">
        <v>4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</row>
    <row r="37" spans="1:14" ht="12.75" customHeight="1" x14ac:dyDescent="0.25">
      <c r="A37" s="234" t="s">
        <v>1</v>
      </c>
      <c r="B37" s="107" t="s">
        <v>24</v>
      </c>
      <c r="C37" s="13">
        <v>3942</v>
      </c>
      <c r="D37" s="45">
        <v>0.51300000000000001</v>
      </c>
      <c r="E37" s="45">
        <v>0.313</v>
      </c>
      <c r="F37" s="45">
        <v>0.17299999999999999</v>
      </c>
      <c r="G37" s="111"/>
      <c r="L37" s="160"/>
      <c r="M37" s="160"/>
      <c r="N37" s="160"/>
    </row>
    <row r="38" spans="1:14" ht="12.75" customHeight="1" x14ac:dyDescent="0.25">
      <c r="A38" s="235"/>
      <c r="B38" s="107" t="s">
        <v>28</v>
      </c>
      <c r="C38" s="13">
        <v>5278</v>
      </c>
      <c r="D38" s="45">
        <v>0.38100000000000001</v>
      </c>
      <c r="E38" s="45">
        <v>0.36399999999999999</v>
      </c>
      <c r="F38" s="45">
        <v>0.255</v>
      </c>
      <c r="G38" s="111"/>
      <c r="L38" s="160"/>
      <c r="M38" s="160"/>
      <c r="N38" s="160"/>
    </row>
    <row r="39" spans="1:14" ht="12.75" customHeight="1" x14ac:dyDescent="0.25">
      <c r="A39" s="235"/>
      <c r="B39" s="107" t="s">
        <v>27</v>
      </c>
      <c r="C39" s="13">
        <v>5694</v>
      </c>
      <c r="D39" s="45">
        <v>0.32100000000000001</v>
      </c>
      <c r="E39" s="45">
        <v>0.35399999999999998</v>
      </c>
      <c r="F39" s="45">
        <v>0.32500000000000001</v>
      </c>
      <c r="G39" s="111"/>
    </row>
    <row r="40" spans="1:14" ht="12.75" customHeight="1" x14ac:dyDescent="0.25">
      <c r="A40" s="235"/>
      <c r="B40" s="107" t="s">
        <v>29</v>
      </c>
      <c r="C40" s="13">
        <v>8096</v>
      </c>
      <c r="D40" s="45">
        <v>0.254</v>
      </c>
      <c r="E40" s="45">
        <v>0.35599999999999998</v>
      </c>
      <c r="F40" s="45">
        <v>0.39</v>
      </c>
      <c r="G40" s="111"/>
    </row>
    <row r="41" spans="1:14" ht="12.75" customHeight="1" x14ac:dyDescent="0.25">
      <c r="A41" s="235"/>
      <c r="B41" s="107" t="s">
        <v>30</v>
      </c>
      <c r="C41" s="13">
        <v>2017</v>
      </c>
      <c r="D41" s="45">
        <v>8.1000000000000003E-2</v>
      </c>
      <c r="E41" s="45">
        <v>0.27200000000000002</v>
      </c>
      <c r="F41" s="45">
        <v>0.64700000000000002</v>
      </c>
      <c r="G41" s="111"/>
      <c r="H41" s="111"/>
    </row>
    <row r="42" spans="1:14" ht="12.75" customHeight="1" x14ac:dyDescent="0.25">
      <c r="A42" s="184"/>
      <c r="B42" s="162" t="s">
        <v>297</v>
      </c>
      <c r="C42" s="163">
        <v>25027</v>
      </c>
      <c r="D42" s="164">
        <v>0.32299999999999995</v>
      </c>
      <c r="E42" s="164">
        <v>0.34380000000000005</v>
      </c>
      <c r="F42" s="164">
        <v>0.3332</v>
      </c>
      <c r="G42" s="111"/>
      <c r="H42" s="111"/>
    </row>
    <row r="43" spans="1:14" ht="12.75" customHeight="1" x14ac:dyDescent="0.25">
      <c r="A43" s="234" t="s">
        <v>2</v>
      </c>
      <c r="B43" s="107" t="s">
        <v>24</v>
      </c>
      <c r="C43" s="13">
        <v>7110</v>
      </c>
      <c r="D43" s="45">
        <v>0.51200000000000001</v>
      </c>
      <c r="E43" s="45">
        <v>0.32600000000000001</v>
      </c>
      <c r="F43" s="45">
        <v>0.16200000000000001</v>
      </c>
      <c r="G43" s="111"/>
    </row>
    <row r="44" spans="1:14" ht="12.75" customHeight="1" x14ac:dyDescent="0.25">
      <c r="A44" s="235"/>
      <c r="B44" s="107" t="s">
        <v>28</v>
      </c>
      <c r="C44" s="13">
        <v>6104</v>
      </c>
      <c r="D44" s="45">
        <v>0.315</v>
      </c>
      <c r="E44" s="45">
        <v>0.38100000000000001</v>
      </c>
      <c r="F44" s="45">
        <v>0.30399999999999999</v>
      </c>
      <c r="G44" s="111"/>
    </row>
    <row r="45" spans="1:14" ht="12.75" customHeight="1" x14ac:dyDescent="0.25">
      <c r="A45" s="235"/>
      <c r="B45" s="107" t="s">
        <v>27</v>
      </c>
      <c r="C45" s="13">
        <v>8099</v>
      </c>
      <c r="D45" s="45">
        <v>0.28999999999999998</v>
      </c>
      <c r="E45" s="45">
        <v>0.36799999999999999</v>
      </c>
      <c r="F45" s="45">
        <v>0.34300000000000003</v>
      </c>
      <c r="G45" s="111"/>
    </row>
    <row r="46" spans="1:14" ht="12.75" customHeight="1" x14ac:dyDescent="0.25">
      <c r="A46" s="235"/>
      <c r="B46" s="107" t="s">
        <v>29</v>
      </c>
      <c r="C46" s="13">
        <v>18396</v>
      </c>
      <c r="D46" s="45">
        <v>0.313</v>
      </c>
      <c r="E46" s="45">
        <v>0.35099999999999998</v>
      </c>
      <c r="F46" s="45">
        <v>0.33600000000000002</v>
      </c>
      <c r="G46" s="111"/>
    </row>
    <row r="47" spans="1:14" ht="12.75" customHeight="1" x14ac:dyDescent="0.25">
      <c r="A47" s="235"/>
      <c r="B47" s="107" t="s">
        <v>30</v>
      </c>
      <c r="C47" s="13">
        <v>4936</v>
      </c>
      <c r="D47" s="45">
        <v>9.4E-2</v>
      </c>
      <c r="E47" s="45">
        <v>0.30599999999999999</v>
      </c>
      <c r="F47" s="45">
        <v>0.6</v>
      </c>
      <c r="G47" s="111"/>
    </row>
    <row r="48" spans="1:14" ht="12.75" customHeight="1" x14ac:dyDescent="0.25">
      <c r="A48" s="184"/>
      <c r="B48" s="162" t="s">
        <v>297</v>
      </c>
      <c r="C48" s="163">
        <v>44645</v>
      </c>
      <c r="D48" s="164">
        <v>0.3165</v>
      </c>
      <c r="E48" s="164">
        <v>0.34899999999999998</v>
      </c>
      <c r="F48" s="164">
        <v>0.33450000000000002</v>
      </c>
      <c r="G48" s="111"/>
    </row>
    <row r="49" spans="1:14" x14ac:dyDescent="0.25">
      <c r="A49" s="101" t="s">
        <v>41</v>
      </c>
      <c r="G49" s="111"/>
    </row>
    <row r="50" spans="1:14" x14ac:dyDescent="0.25">
      <c r="G50" s="111"/>
    </row>
    <row r="51" spans="1:14" x14ac:dyDescent="0.25">
      <c r="G51" s="111"/>
    </row>
    <row r="52" spans="1:14" x14ac:dyDescent="0.25">
      <c r="G52" s="111"/>
    </row>
    <row r="53" spans="1:14" ht="39" customHeight="1" x14ac:dyDescent="0.25">
      <c r="A53" s="177" t="s">
        <v>282</v>
      </c>
      <c r="B53" s="177"/>
      <c r="C53" s="177"/>
      <c r="D53" s="177"/>
      <c r="E53" s="177"/>
      <c r="F53" s="177"/>
      <c r="G53" s="111"/>
    </row>
    <row r="54" spans="1:14" x14ac:dyDescent="0.25">
      <c r="A54" s="107"/>
      <c r="B54" s="107"/>
      <c r="C54" s="227" t="s">
        <v>5</v>
      </c>
      <c r="D54" s="228"/>
      <c r="E54" s="228"/>
      <c r="F54" s="229"/>
      <c r="G54" s="111"/>
    </row>
    <row r="55" spans="1:14" ht="25.5" x14ac:dyDescent="0.25">
      <c r="A55" s="88" t="s">
        <v>3</v>
      </c>
      <c r="B55" s="88" t="s">
        <v>4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L55" s="160"/>
      <c r="M55" s="160"/>
      <c r="N55" s="160"/>
    </row>
    <row r="56" spans="1:14" ht="12.75" customHeight="1" x14ac:dyDescent="0.25">
      <c r="A56" s="231" t="s">
        <v>45</v>
      </c>
      <c r="B56" s="107" t="s">
        <v>24</v>
      </c>
      <c r="C56" s="13">
        <v>871</v>
      </c>
      <c r="D56" s="45">
        <v>0.23</v>
      </c>
      <c r="E56" s="45">
        <v>0.42399999999999999</v>
      </c>
      <c r="F56" s="45">
        <v>0.34699999999999998</v>
      </c>
      <c r="G56" s="111"/>
      <c r="L56" s="160"/>
      <c r="M56" s="160"/>
      <c r="N56" s="160"/>
    </row>
    <row r="57" spans="1:14" ht="12.75" customHeight="1" x14ac:dyDescent="0.25">
      <c r="A57" s="232"/>
      <c r="B57" s="107" t="s">
        <v>28</v>
      </c>
      <c r="C57" s="13">
        <v>1905</v>
      </c>
      <c r="D57" s="45">
        <v>0.21</v>
      </c>
      <c r="E57" s="45">
        <v>0.39600000000000002</v>
      </c>
      <c r="F57" s="45">
        <v>0.39400000000000002</v>
      </c>
      <c r="G57" s="111"/>
    </row>
    <row r="58" spans="1:14" ht="12.75" customHeight="1" x14ac:dyDescent="0.25">
      <c r="A58" s="232"/>
      <c r="B58" s="107" t="s">
        <v>27</v>
      </c>
      <c r="C58" s="13">
        <v>2725</v>
      </c>
      <c r="D58" s="45">
        <v>9.2999999999999999E-2</v>
      </c>
      <c r="E58" s="45">
        <v>0.40799999999999997</v>
      </c>
      <c r="F58" s="45">
        <v>0.498</v>
      </c>
      <c r="G58" s="111"/>
    </row>
    <row r="59" spans="1:14" ht="12.75" customHeight="1" x14ac:dyDescent="0.25">
      <c r="A59" s="232"/>
      <c r="B59" s="107" t="s">
        <v>29</v>
      </c>
      <c r="C59" s="13">
        <v>6806</v>
      </c>
      <c r="D59" s="45">
        <v>3.2000000000000001E-2</v>
      </c>
      <c r="E59" s="45">
        <v>0.42599999999999999</v>
      </c>
      <c r="F59" s="45">
        <v>0.54200000000000004</v>
      </c>
      <c r="G59" s="111"/>
    </row>
    <row r="60" spans="1:14" ht="12.75" customHeight="1" x14ac:dyDescent="0.25">
      <c r="A60" s="232"/>
      <c r="B60" s="107" t="s">
        <v>30</v>
      </c>
      <c r="C60" s="13">
        <v>2743</v>
      </c>
      <c r="D60" s="45">
        <v>8.0000000000000002E-3</v>
      </c>
      <c r="E60" s="45">
        <v>0.26400000000000001</v>
      </c>
      <c r="F60" s="45">
        <v>0.72899999999999998</v>
      </c>
      <c r="G60" s="111"/>
    </row>
    <row r="61" spans="1:14" ht="12.75" customHeight="1" x14ac:dyDescent="0.25">
      <c r="A61" s="233"/>
      <c r="B61" s="162" t="s">
        <v>297</v>
      </c>
      <c r="C61" s="163">
        <v>15050</v>
      </c>
      <c r="D61" s="164">
        <v>7.2599999999999998E-2</v>
      </c>
      <c r="E61" s="164">
        <v>0.38909999999999995</v>
      </c>
      <c r="F61" s="164">
        <v>0.5383</v>
      </c>
      <c r="G61" s="111"/>
    </row>
    <row r="62" spans="1:14" ht="12.75" customHeight="1" x14ac:dyDescent="0.25">
      <c r="A62" s="234" t="s">
        <v>39</v>
      </c>
      <c r="B62" s="107" t="s">
        <v>24</v>
      </c>
      <c r="C62" s="13">
        <v>6181</v>
      </c>
      <c r="D62" s="45">
        <v>0.55300000000000005</v>
      </c>
      <c r="E62" s="45">
        <v>0.311</v>
      </c>
      <c r="F62" s="45">
        <v>0.13600000000000001</v>
      </c>
      <c r="G62" s="111"/>
      <c r="H62" s="111"/>
    </row>
    <row r="63" spans="1:14" ht="12.75" customHeight="1" x14ac:dyDescent="0.25">
      <c r="A63" s="235"/>
      <c r="B63" s="107" t="s">
        <v>28</v>
      </c>
      <c r="C63" s="13">
        <v>4139</v>
      </c>
      <c r="D63" s="45">
        <v>0.36199999999999999</v>
      </c>
      <c r="E63" s="45">
        <v>0.374</v>
      </c>
      <c r="F63" s="45">
        <v>0.26300000000000001</v>
      </c>
      <c r="G63" s="111"/>
    </row>
    <row r="64" spans="1:14" ht="12.75" customHeight="1" x14ac:dyDescent="0.25">
      <c r="A64" s="235"/>
      <c r="B64" s="107" t="s">
        <v>27</v>
      </c>
      <c r="C64" s="13">
        <v>5337</v>
      </c>
      <c r="D64" s="45">
        <v>0.39100000000000001</v>
      </c>
      <c r="E64" s="45">
        <v>0.34499999999999997</v>
      </c>
      <c r="F64" s="45">
        <v>0.26400000000000001</v>
      </c>
      <c r="G64" s="111"/>
    </row>
    <row r="65" spans="1:14" ht="12.75" customHeight="1" x14ac:dyDescent="0.25">
      <c r="A65" s="235"/>
      <c r="B65" s="107" t="s">
        <v>29</v>
      </c>
      <c r="C65" s="13">
        <v>11534</v>
      </c>
      <c r="D65" s="45">
        <v>0.47899999999999998</v>
      </c>
      <c r="E65" s="45">
        <v>0.307</v>
      </c>
      <c r="F65" s="45">
        <v>0.214</v>
      </c>
      <c r="G65" s="111"/>
    </row>
    <row r="66" spans="1:14" ht="12.75" customHeight="1" x14ac:dyDescent="0.25">
      <c r="A66" s="235"/>
      <c r="B66" s="107" t="s">
        <v>30</v>
      </c>
      <c r="C66" s="13">
        <v>2172</v>
      </c>
      <c r="D66" s="45">
        <v>0.20300000000000001</v>
      </c>
      <c r="E66" s="45">
        <v>0.35899999999999999</v>
      </c>
      <c r="F66" s="45">
        <v>0.438</v>
      </c>
      <c r="G66" s="111"/>
    </row>
    <row r="67" spans="1:14" ht="12.75" customHeight="1" x14ac:dyDescent="0.25">
      <c r="A67" s="184"/>
      <c r="B67" s="162" t="s">
        <v>297</v>
      </c>
      <c r="C67" s="163">
        <v>29363</v>
      </c>
      <c r="D67" s="164">
        <v>0.44189999999999996</v>
      </c>
      <c r="E67" s="164">
        <v>0.3281</v>
      </c>
      <c r="F67" s="164">
        <v>0.23</v>
      </c>
      <c r="G67" s="111"/>
    </row>
    <row r="68" spans="1:14" x14ac:dyDescent="0.25">
      <c r="A68" s="101" t="s">
        <v>40</v>
      </c>
      <c r="G68" s="111"/>
    </row>
    <row r="69" spans="1:14" x14ac:dyDescent="0.25">
      <c r="G69" s="111"/>
    </row>
    <row r="70" spans="1:14" x14ac:dyDescent="0.25">
      <c r="G70" s="111"/>
    </row>
    <row r="71" spans="1:14" x14ac:dyDescent="0.25">
      <c r="G71" s="111"/>
    </row>
    <row r="72" spans="1:14" ht="40.5" customHeight="1" x14ac:dyDescent="0.25">
      <c r="A72" s="177" t="s">
        <v>182</v>
      </c>
      <c r="B72" s="177"/>
      <c r="C72" s="177"/>
      <c r="D72" s="177"/>
      <c r="E72" s="177"/>
      <c r="F72" s="177"/>
      <c r="G72" s="111"/>
    </row>
    <row r="73" spans="1:14" x14ac:dyDescent="0.25">
      <c r="A73" s="107"/>
      <c r="B73" s="107"/>
      <c r="C73" s="227" t="s">
        <v>5</v>
      </c>
      <c r="D73" s="228"/>
      <c r="E73" s="228"/>
      <c r="F73" s="229"/>
      <c r="G73" s="111"/>
    </row>
    <row r="74" spans="1:14" ht="25.5" x14ac:dyDescent="0.25">
      <c r="A74" s="88" t="s">
        <v>3</v>
      </c>
      <c r="B74" s="88" t="s">
        <v>4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L74" s="160"/>
      <c r="M74" s="160"/>
      <c r="N74" s="160"/>
    </row>
    <row r="75" spans="1:14" ht="12.75" customHeight="1" x14ac:dyDescent="0.25">
      <c r="A75" s="231" t="s">
        <v>45</v>
      </c>
      <c r="B75" s="107" t="s">
        <v>24</v>
      </c>
      <c r="C75" s="13">
        <v>461</v>
      </c>
      <c r="D75" s="45">
        <v>0.308</v>
      </c>
      <c r="E75" s="45">
        <v>0.39300000000000002</v>
      </c>
      <c r="F75" s="45">
        <v>0.29899999999999999</v>
      </c>
      <c r="G75" s="111"/>
      <c r="L75" s="160"/>
      <c r="M75" s="160"/>
      <c r="N75" s="160"/>
    </row>
    <row r="76" spans="1:14" ht="12.75" customHeight="1" x14ac:dyDescent="0.25">
      <c r="A76" s="232"/>
      <c r="B76" s="107" t="s">
        <v>28</v>
      </c>
      <c r="C76" s="13">
        <v>1287</v>
      </c>
      <c r="D76" s="45">
        <v>0.23899999999999999</v>
      </c>
      <c r="E76" s="45">
        <v>0.39200000000000002</v>
      </c>
      <c r="F76" s="45">
        <v>0.36899999999999999</v>
      </c>
      <c r="G76" s="111"/>
    </row>
    <row r="77" spans="1:14" ht="12.75" customHeight="1" x14ac:dyDescent="0.25">
      <c r="A77" s="232"/>
      <c r="B77" s="107" t="s">
        <v>27</v>
      </c>
      <c r="C77" s="13">
        <v>1860</v>
      </c>
      <c r="D77" s="45">
        <v>0.13700000000000001</v>
      </c>
      <c r="E77" s="45">
        <v>0.41199999999999998</v>
      </c>
      <c r="F77" s="45">
        <v>0.45100000000000001</v>
      </c>
      <c r="G77" s="111"/>
    </row>
    <row r="78" spans="1:14" ht="12.75" customHeight="1" x14ac:dyDescent="0.25">
      <c r="A78" s="232"/>
      <c r="B78" s="107" t="s">
        <v>29</v>
      </c>
      <c r="C78" s="13">
        <v>3376</v>
      </c>
      <c r="D78" s="45">
        <v>3.1E-2</v>
      </c>
      <c r="E78" s="45">
        <v>0.40799999999999997</v>
      </c>
      <c r="F78" s="45">
        <v>0.56100000000000005</v>
      </c>
      <c r="G78" s="111"/>
      <c r="H78" s="111"/>
    </row>
    <row r="79" spans="1:14" ht="12.75" customHeight="1" x14ac:dyDescent="0.25">
      <c r="A79" s="232"/>
      <c r="B79" s="107" t="s">
        <v>30</v>
      </c>
      <c r="C79" s="13">
        <v>1270</v>
      </c>
      <c r="D79" s="45">
        <v>6.0000000000000001E-3</v>
      </c>
      <c r="E79" s="45">
        <v>0.24299999999999999</v>
      </c>
      <c r="F79" s="45">
        <v>0.751</v>
      </c>
      <c r="G79" s="111"/>
    </row>
    <row r="80" spans="1:14" ht="12.75" customHeight="1" x14ac:dyDescent="0.25">
      <c r="A80" s="233"/>
      <c r="B80" s="162" t="s">
        <v>297</v>
      </c>
      <c r="C80" s="163">
        <v>8254</v>
      </c>
      <c r="D80" s="164">
        <v>9.9000000000000005E-2</v>
      </c>
      <c r="E80" s="164">
        <v>0.38020000000000004</v>
      </c>
      <c r="F80" s="164">
        <v>0.52079999999999993</v>
      </c>
      <c r="G80" s="111"/>
    </row>
    <row r="81" spans="1:7" ht="12.75" customHeight="1" x14ac:dyDescent="0.25">
      <c r="A81" s="234" t="s">
        <v>39</v>
      </c>
      <c r="B81" s="107" t="s">
        <v>24</v>
      </c>
      <c r="C81" s="13">
        <v>3443</v>
      </c>
      <c r="D81" s="45">
        <v>0.54100000000000004</v>
      </c>
      <c r="E81" s="45">
        <v>0.30299999999999999</v>
      </c>
      <c r="F81" s="45">
        <v>0.156</v>
      </c>
      <c r="G81" s="111"/>
    </row>
    <row r="82" spans="1:7" ht="12.75" customHeight="1" x14ac:dyDescent="0.25">
      <c r="A82" s="235"/>
      <c r="B82" s="107" t="s">
        <v>28</v>
      </c>
      <c r="C82" s="13">
        <v>3962</v>
      </c>
      <c r="D82" s="45">
        <v>0.42799999999999999</v>
      </c>
      <c r="E82" s="45">
        <v>0.35499999999999998</v>
      </c>
      <c r="F82" s="45">
        <v>0.218</v>
      </c>
      <c r="G82" s="111"/>
    </row>
    <row r="83" spans="1:7" ht="12.75" customHeight="1" x14ac:dyDescent="0.25">
      <c r="A83" s="235"/>
      <c r="B83" s="107" t="s">
        <v>27</v>
      </c>
      <c r="C83" s="13">
        <v>3810</v>
      </c>
      <c r="D83" s="45">
        <v>0.41299999999999998</v>
      </c>
      <c r="E83" s="45">
        <v>0.32400000000000001</v>
      </c>
      <c r="F83" s="45">
        <v>0.26300000000000001</v>
      </c>
      <c r="G83" s="111"/>
    </row>
    <row r="84" spans="1:7" ht="12.75" customHeight="1" x14ac:dyDescent="0.25">
      <c r="A84" s="235"/>
      <c r="B84" s="107" t="s">
        <v>29</v>
      </c>
      <c r="C84" s="13">
        <v>4687</v>
      </c>
      <c r="D84" s="45">
        <v>0.41499999999999998</v>
      </c>
      <c r="E84" s="45">
        <v>0.31900000000000001</v>
      </c>
      <c r="F84" s="45">
        <v>0.26500000000000001</v>
      </c>
      <c r="G84" s="111"/>
    </row>
    <row r="85" spans="1:7" ht="12.75" customHeight="1" x14ac:dyDescent="0.25">
      <c r="A85" s="235"/>
      <c r="B85" s="107" t="s">
        <v>30</v>
      </c>
      <c r="C85" s="13">
        <v>737</v>
      </c>
      <c r="D85" s="45">
        <v>0.21199999999999999</v>
      </c>
      <c r="E85" s="45">
        <v>0.32200000000000001</v>
      </c>
      <c r="F85" s="45">
        <v>0.46700000000000003</v>
      </c>
      <c r="G85" s="111"/>
    </row>
    <row r="86" spans="1:7" ht="12.75" customHeight="1" x14ac:dyDescent="0.25">
      <c r="A86" s="184"/>
      <c r="B86" s="162" t="s">
        <v>297</v>
      </c>
      <c r="C86" s="163">
        <v>16639</v>
      </c>
      <c r="D86" s="164">
        <v>0.43479999999999996</v>
      </c>
      <c r="E86" s="164">
        <v>0.32549999999999996</v>
      </c>
      <c r="F86" s="164">
        <v>0.2397</v>
      </c>
      <c r="G86" s="111"/>
    </row>
    <row r="87" spans="1:7" x14ac:dyDescent="0.25">
      <c r="A87" s="101" t="s">
        <v>40</v>
      </c>
    </row>
  </sheetData>
  <mergeCells count="18">
    <mergeCell ref="A75:A80"/>
    <mergeCell ref="A81:A86"/>
    <mergeCell ref="A34:F34"/>
    <mergeCell ref="C35:F35"/>
    <mergeCell ref="A53:F53"/>
    <mergeCell ref="C54:F54"/>
    <mergeCell ref="A72:F72"/>
    <mergeCell ref="C73:F73"/>
    <mergeCell ref="A37:A42"/>
    <mergeCell ref="A43:A48"/>
    <mergeCell ref="A56:A61"/>
    <mergeCell ref="A62:A67"/>
    <mergeCell ref="A24:A29"/>
    <mergeCell ref="A3:E3"/>
    <mergeCell ref="B4:E4"/>
    <mergeCell ref="A15:F15"/>
    <mergeCell ref="C16:F16"/>
    <mergeCell ref="A18:A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Q87"/>
  <sheetViews>
    <sheetView topLeftCell="A58" workbookViewId="0">
      <selection activeCell="K77" sqref="K77"/>
    </sheetView>
  </sheetViews>
  <sheetFormatPr defaultColWidth="9.140625" defaultRowHeight="15" x14ac:dyDescent="0.25"/>
  <cols>
    <col min="1" max="2" width="15.7109375" style="25" customWidth="1"/>
    <col min="3" max="6" width="11.7109375" style="25" customWidth="1"/>
    <col min="7" max="16384" width="9.140625" style="25"/>
  </cols>
  <sheetData>
    <row r="3" spans="1:17" ht="37.35" customHeight="1" x14ac:dyDescent="0.25">
      <c r="A3" s="177" t="s">
        <v>283</v>
      </c>
      <c r="B3" s="177"/>
      <c r="C3" s="177"/>
      <c r="D3" s="177"/>
      <c r="E3" s="177"/>
    </row>
    <row r="4" spans="1:17" ht="15.75" customHeight="1" x14ac:dyDescent="0.25">
      <c r="A4" s="107"/>
      <c r="B4" s="227" t="s">
        <v>5</v>
      </c>
      <c r="C4" s="228"/>
      <c r="D4" s="228"/>
      <c r="E4" s="229"/>
    </row>
    <row r="5" spans="1:17" s="62" customFormat="1" ht="25.5" x14ac:dyDescent="0.25">
      <c r="A5" s="88" t="s">
        <v>6</v>
      </c>
      <c r="B5" s="137" t="s">
        <v>166</v>
      </c>
      <c r="C5" s="93" t="s">
        <v>36</v>
      </c>
      <c r="D5" s="93" t="s">
        <v>37</v>
      </c>
      <c r="E5" s="94" t="s">
        <v>21</v>
      </c>
      <c r="L5" s="159"/>
      <c r="M5" s="159"/>
      <c r="N5" s="159"/>
    </row>
    <row r="6" spans="1:17" ht="12.75" customHeight="1" x14ac:dyDescent="0.25">
      <c r="A6" s="107" t="s">
        <v>24</v>
      </c>
      <c r="B6" s="13">
        <v>13038</v>
      </c>
      <c r="C6" s="44">
        <v>0.81799999999999995</v>
      </c>
      <c r="D6" s="44">
        <v>0.14099999999999999</v>
      </c>
      <c r="E6" s="44">
        <v>4.1000000000000002E-2</v>
      </c>
      <c r="H6"/>
      <c r="O6" s="62"/>
      <c r="P6" s="62"/>
      <c r="Q6" s="62"/>
    </row>
    <row r="7" spans="1:17" ht="12.75" customHeight="1" x14ac:dyDescent="0.25">
      <c r="A7" s="107" t="s">
        <v>28</v>
      </c>
      <c r="B7" s="13">
        <v>9518</v>
      </c>
      <c r="C7" s="44">
        <v>0.72599999999999998</v>
      </c>
      <c r="D7" s="44">
        <v>0.19800000000000001</v>
      </c>
      <c r="E7" s="44">
        <v>7.5999999999999998E-2</v>
      </c>
      <c r="G7" s="111"/>
      <c r="O7" s="62"/>
      <c r="P7" s="62"/>
      <c r="Q7" s="62"/>
    </row>
    <row r="8" spans="1:17" ht="12.75" customHeight="1" x14ac:dyDescent="0.25">
      <c r="A8" s="107" t="s">
        <v>27</v>
      </c>
      <c r="B8" s="13">
        <v>5642</v>
      </c>
      <c r="C8" s="44">
        <v>0.42899999999999999</v>
      </c>
      <c r="D8" s="44">
        <v>0.38400000000000001</v>
      </c>
      <c r="E8" s="44">
        <v>0.186</v>
      </c>
      <c r="O8" s="62"/>
      <c r="P8" s="62"/>
      <c r="Q8" s="62"/>
    </row>
    <row r="9" spans="1:17" ht="12.75" customHeight="1" x14ac:dyDescent="0.25">
      <c r="A9" s="107" t="s">
        <v>29</v>
      </c>
      <c r="B9" s="13">
        <v>8147</v>
      </c>
      <c r="C9" s="44">
        <v>0.17799999999999999</v>
      </c>
      <c r="D9" s="44">
        <v>0.45</v>
      </c>
      <c r="E9" s="44">
        <v>0.373</v>
      </c>
      <c r="O9" s="62"/>
      <c r="P9" s="62"/>
      <c r="Q9" s="62"/>
    </row>
    <row r="10" spans="1:17" ht="12.75" customHeight="1" x14ac:dyDescent="0.25">
      <c r="A10" s="107" t="s">
        <v>30</v>
      </c>
      <c r="B10" s="13">
        <v>34973</v>
      </c>
      <c r="C10" s="44">
        <v>3.5999999999999997E-2</v>
      </c>
      <c r="D10" s="44">
        <v>0.436</v>
      </c>
      <c r="E10" s="44">
        <v>0.52800000000000002</v>
      </c>
      <c r="O10" s="62"/>
      <c r="P10" s="62"/>
      <c r="Q10" s="62"/>
    </row>
    <row r="11" spans="1:17" ht="12.75" customHeight="1" x14ac:dyDescent="0.25">
      <c r="A11" s="165" t="s">
        <v>297</v>
      </c>
      <c r="B11" s="166">
        <v>71318</v>
      </c>
      <c r="C11" s="167">
        <v>0.31840000000000002</v>
      </c>
      <c r="D11" s="167">
        <v>0.34749999999999998</v>
      </c>
      <c r="E11" s="167">
        <v>0.33409999999999995</v>
      </c>
      <c r="F11" s="111"/>
      <c r="O11" s="62"/>
      <c r="P11" s="62"/>
      <c r="Q11" s="62"/>
    </row>
    <row r="12" spans="1:17" x14ac:dyDescent="0.25">
      <c r="A12" s="101"/>
      <c r="O12" s="62"/>
      <c r="P12" s="62"/>
      <c r="Q12" s="62"/>
    </row>
    <row r="13" spans="1:17" x14ac:dyDescent="0.25">
      <c r="O13" s="62"/>
      <c r="P13" s="62"/>
      <c r="Q13" s="62"/>
    </row>
    <row r="14" spans="1:17" x14ac:dyDescent="0.25">
      <c r="O14" s="62"/>
      <c r="P14" s="62"/>
      <c r="Q14" s="62"/>
    </row>
    <row r="15" spans="1:17" ht="24.95" customHeight="1" x14ac:dyDescent="0.25">
      <c r="A15" s="177" t="s">
        <v>284</v>
      </c>
      <c r="B15" s="177"/>
      <c r="C15" s="177"/>
      <c r="D15" s="177"/>
      <c r="E15" s="177"/>
      <c r="F15" s="177"/>
      <c r="O15" s="62"/>
      <c r="P15" s="62"/>
      <c r="Q15" s="62"/>
    </row>
    <row r="16" spans="1:17" x14ac:dyDescent="0.25">
      <c r="A16" s="107"/>
      <c r="B16" s="107"/>
      <c r="C16" s="227" t="s">
        <v>5</v>
      </c>
      <c r="D16" s="228"/>
      <c r="E16" s="228"/>
      <c r="F16" s="229"/>
      <c r="O16" s="62"/>
      <c r="P16" s="62"/>
      <c r="Q16" s="62"/>
    </row>
    <row r="17" spans="1:17" ht="25.5" x14ac:dyDescent="0.25">
      <c r="A17" s="88" t="s">
        <v>3</v>
      </c>
      <c r="B17" s="88" t="s">
        <v>6</v>
      </c>
      <c r="C17" s="137" t="s">
        <v>166</v>
      </c>
      <c r="D17" s="93" t="s">
        <v>36</v>
      </c>
      <c r="E17" s="93" t="s">
        <v>37</v>
      </c>
      <c r="F17" s="94" t="s">
        <v>21</v>
      </c>
      <c r="O17" s="62"/>
      <c r="P17" s="62"/>
      <c r="Q17" s="62"/>
    </row>
    <row r="18" spans="1:17" ht="12.75" customHeight="1" x14ac:dyDescent="0.25">
      <c r="A18" s="231" t="s">
        <v>45</v>
      </c>
      <c r="B18" s="107" t="s">
        <v>24</v>
      </c>
      <c r="C18" s="13">
        <v>2097</v>
      </c>
      <c r="D18" s="45">
        <v>0.53500000000000003</v>
      </c>
      <c r="E18" s="45">
        <v>0.30499999999999999</v>
      </c>
      <c r="F18" s="45">
        <v>0.16</v>
      </c>
      <c r="L18" s="160"/>
      <c r="M18" s="160"/>
      <c r="N18" s="160"/>
      <c r="O18" s="62"/>
      <c r="P18" s="62"/>
      <c r="Q18" s="62"/>
    </row>
    <row r="19" spans="1:17" ht="12.75" customHeight="1" x14ac:dyDescent="0.25">
      <c r="A19" s="232"/>
      <c r="B19" s="107" t="s">
        <v>28</v>
      </c>
      <c r="C19" s="13">
        <v>1521</v>
      </c>
      <c r="D19" s="45">
        <v>0.33300000000000002</v>
      </c>
      <c r="E19" s="45">
        <v>0.39100000000000001</v>
      </c>
      <c r="F19" s="45">
        <v>0.27600000000000002</v>
      </c>
      <c r="L19" s="160"/>
      <c r="M19" s="160"/>
      <c r="N19" s="160"/>
      <c r="O19" s="62"/>
      <c r="P19" s="62"/>
      <c r="Q19" s="62"/>
    </row>
    <row r="20" spans="1:17" ht="12.75" customHeight="1" x14ac:dyDescent="0.25">
      <c r="A20" s="232"/>
      <c r="B20" s="107" t="s">
        <v>27</v>
      </c>
      <c r="C20" s="13">
        <v>1523</v>
      </c>
      <c r="D20" s="45">
        <v>0.129</v>
      </c>
      <c r="E20" s="45">
        <v>0.49</v>
      </c>
      <c r="F20" s="45">
        <v>0.38</v>
      </c>
      <c r="H20" s="111"/>
      <c r="O20" s="62"/>
      <c r="P20" s="62"/>
      <c r="Q20" s="62"/>
    </row>
    <row r="21" spans="1:17" ht="12.75" customHeight="1" x14ac:dyDescent="0.25">
      <c r="A21" s="232"/>
      <c r="B21" s="107" t="s">
        <v>29</v>
      </c>
      <c r="C21" s="13">
        <v>3336</v>
      </c>
      <c r="D21" s="45">
        <v>3.1E-2</v>
      </c>
      <c r="E21" s="45">
        <v>0.44400000000000001</v>
      </c>
      <c r="F21" s="45">
        <v>0.52400000000000002</v>
      </c>
      <c r="O21" s="62"/>
      <c r="P21" s="62"/>
      <c r="Q21" s="62"/>
    </row>
    <row r="22" spans="1:17" ht="12.75" customHeight="1" x14ac:dyDescent="0.25">
      <c r="A22" s="232"/>
      <c r="B22" s="107" t="s">
        <v>30</v>
      </c>
      <c r="C22" s="13">
        <v>15531</v>
      </c>
      <c r="D22" s="45">
        <v>6.0000000000000001E-3</v>
      </c>
      <c r="E22" s="45">
        <v>0.374</v>
      </c>
      <c r="F22" s="45">
        <v>0.62</v>
      </c>
      <c r="O22" s="62"/>
      <c r="P22" s="62"/>
      <c r="Q22" s="62"/>
    </row>
    <row r="23" spans="1:17" ht="12.75" customHeight="1" x14ac:dyDescent="0.25">
      <c r="A23" s="233"/>
      <c r="B23" s="162" t="s">
        <v>297</v>
      </c>
      <c r="C23" s="163">
        <v>24008</v>
      </c>
      <c r="D23" s="164">
        <v>8.43E-2</v>
      </c>
      <c r="E23" s="164">
        <v>0.3861</v>
      </c>
      <c r="F23" s="164">
        <v>0.52959999999999996</v>
      </c>
      <c r="G23" s="111"/>
      <c r="O23" s="62"/>
      <c r="P23" s="62"/>
      <c r="Q23" s="62"/>
    </row>
    <row r="24" spans="1:17" ht="12.75" customHeight="1" x14ac:dyDescent="0.25">
      <c r="A24" s="234" t="s">
        <v>39</v>
      </c>
      <c r="B24" s="107" t="s">
        <v>24</v>
      </c>
      <c r="C24" s="13">
        <v>10880</v>
      </c>
      <c r="D24" s="45">
        <v>0.873</v>
      </c>
      <c r="E24" s="45">
        <v>0.109</v>
      </c>
      <c r="F24" s="45">
        <v>1.7999999999999999E-2</v>
      </c>
      <c r="G24" s="111"/>
      <c r="O24" s="62"/>
      <c r="P24" s="62"/>
      <c r="Q24" s="62"/>
    </row>
    <row r="25" spans="1:17" ht="12.75" customHeight="1" x14ac:dyDescent="0.25">
      <c r="A25" s="235"/>
      <c r="B25" s="107" t="s">
        <v>28</v>
      </c>
      <c r="C25" s="13">
        <v>7947</v>
      </c>
      <c r="D25" s="45">
        <v>0.80400000000000005</v>
      </c>
      <c r="E25" s="45">
        <v>0.159</v>
      </c>
      <c r="F25" s="45">
        <v>3.7999999999999999E-2</v>
      </c>
      <c r="G25" s="111"/>
      <c r="O25" s="62"/>
      <c r="P25" s="62"/>
      <c r="Q25" s="62"/>
    </row>
    <row r="26" spans="1:17" ht="12.75" customHeight="1" x14ac:dyDescent="0.25">
      <c r="A26" s="235"/>
      <c r="B26" s="107" t="s">
        <v>27</v>
      </c>
      <c r="C26" s="13">
        <v>4083</v>
      </c>
      <c r="D26" s="45">
        <v>0.54200000000000004</v>
      </c>
      <c r="E26" s="45">
        <v>0.34399999999999997</v>
      </c>
      <c r="F26" s="45">
        <v>0.114</v>
      </c>
      <c r="G26" s="111"/>
      <c r="O26" s="62"/>
      <c r="P26" s="62"/>
      <c r="Q26" s="62"/>
    </row>
    <row r="27" spans="1:17" ht="12.75" customHeight="1" x14ac:dyDescent="0.25">
      <c r="A27" s="235"/>
      <c r="B27" s="107" t="s">
        <v>29</v>
      </c>
      <c r="C27" s="13">
        <v>4782</v>
      </c>
      <c r="D27" s="45">
        <v>0.28000000000000003</v>
      </c>
      <c r="E27" s="45">
        <v>0.45200000000000001</v>
      </c>
      <c r="F27" s="45">
        <v>0.26800000000000002</v>
      </c>
      <c r="G27" s="111"/>
      <c r="O27" s="62"/>
      <c r="P27" s="62"/>
      <c r="Q27" s="62"/>
    </row>
    <row r="28" spans="1:17" ht="12.75" customHeight="1" x14ac:dyDescent="0.25">
      <c r="A28" s="235"/>
      <c r="B28" s="107" t="s">
        <v>30</v>
      </c>
      <c r="C28" s="13">
        <v>19344</v>
      </c>
      <c r="D28" s="45">
        <v>0.06</v>
      </c>
      <c r="E28" s="45">
        <v>0.48499999999999999</v>
      </c>
      <c r="F28" s="45">
        <v>0.45500000000000002</v>
      </c>
      <c r="G28" s="111"/>
      <c r="O28" s="62"/>
      <c r="P28" s="62"/>
      <c r="Q28" s="62"/>
    </row>
    <row r="29" spans="1:17" ht="12.75" customHeight="1" x14ac:dyDescent="0.25">
      <c r="A29" s="184"/>
      <c r="B29" s="162" t="s">
        <v>297</v>
      </c>
      <c r="C29" s="163">
        <v>47036</v>
      </c>
      <c r="D29" s="164">
        <v>0.43770000000000003</v>
      </c>
      <c r="E29" s="164">
        <v>0.32729999999999998</v>
      </c>
      <c r="F29" s="164">
        <v>0.23499999999999999</v>
      </c>
      <c r="G29" s="111"/>
      <c r="O29" s="62"/>
      <c r="P29" s="62"/>
      <c r="Q29" s="62"/>
    </row>
    <row r="30" spans="1:17" x14ac:dyDescent="0.25">
      <c r="A30" s="101" t="s">
        <v>40</v>
      </c>
      <c r="G30" s="111"/>
      <c r="O30" s="62"/>
      <c r="P30" s="62"/>
      <c r="Q30" s="62"/>
    </row>
    <row r="31" spans="1:17" x14ac:dyDescent="0.25">
      <c r="G31" s="111"/>
      <c r="O31" s="62"/>
      <c r="P31" s="62"/>
      <c r="Q31" s="62"/>
    </row>
    <row r="32" spans="1:17" x14ac:dyDescent="0.25">
      <c r="G32" s="111"/>
      <c r="O32" s="62"/>
      <c r="P32" s="62"/>
      <c r="Q32" s="62"/>
    </row>
    <row r="33" spans="1:17" x14ac:dyDescent="0.25">
      <c r="G33" s="111"/>
      <c r="O33" s="62"/>
      <c r="P33" s="62"/>
      <c r="Q33" s="62"/>
    </row>
    <row r="34" spans="1:17" ht="35.25" customHeight="1" x14ac:dyDescent="0.25">
      <c r="A34" s="177" t="s">
        <v>285</v>
      </c>
      <c r="B34" s="177"/>
      <c r="C34" s="177"/>
      <c r="D34" s="177"/>
      <c r="E34" s="177"/>
      <c r="F34" s="177"/>
      <c r="G34" s="111"/>
      <c r="O34" s="62"/>
      <c r="P34" s="62"/>
      <c r="Q34" s="62"/>
    </row>
    <row r="35" spans="1:17" x14ac:dyDescent="0.25">
      <c r="A35" s="107"/>
      <c r="B35" s="107"/>
      <c r="C35" s="227" t="s">
        <v>5</v>
      </c>
      <c r="D35" s="228"/>
      <c r="E35" s="228"/>
      <c r="F35" s="229"/>
      <c r="G35" s="111"/>
      <c r="O35" s="62"/>
      <c r="P35" s="62"/>
      <c r="Q35" s="62"/>
    </row>
    <row r="36" spans="1:17" ht="25.5" x14ac:dyDescent="0.25">
      <c r="A36" s="88" t="s">
        <v>0</v>
      </c>
      <c r="B36" s="88" t="s">
        <v>6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  <c r="O36" s="62"/>
      <c r="P36" s="62"/>
      <c r="Q36" s="62"/>
    </row>
    <row r="37" spans="1:17" ht="12.75" customHeight="1" x14ac:dyDescent="0.25">
      <c r="A37" s="234" t="s">
        <v>1</v>
      </c>
      <c r="B37" s="107" t="s">
        <v>24</v>
      </c>
      <c r="C37" s="13">
        <v>4969</v>
      </c>
      <c r="D37" s="45">
        <v>0.83599999999999997</v>
      </c>
      <c r="E37" s="45">
        <v>0.13200000000000001</v>
      </c>
      <c r="F37" s="45">
        <v>3.2000000000000001E-2</v>
      </c>
      <c r="G37" s="111"/>
      <c r="O37" s="62"/>
      <c r="P37" s="62"/>
      <c r="Q37" s="62"/>
    </row>
    <row r="38" spans="1:17" ht="12.75" customHeight="1" x14ac:dyDescent="0.25">
      <c r="A38" s="235"/>
      <c r="B38" s="107" t="s">
        <v>28</v>
      </c>
      <c r="C38" s="13">
        <v>2900</v>
      </c>
      <c r="D38" s="45">
        <v>0.69499999999999995</v>
      </c>
      <c r="E38" s="45">
        <v>0.222</v>
      </c>
      <c r="F38" s="45">
        <v>8.3000000000000004E-2</v>
      </c>
      <c r="G38" s="111"/>
      <c r="L38" s="160"/>
      <c r="M38" s="160"/>
      <c r="N38" s="160"/>
      <c r="O38" s="62"/>
      <c r="P38" s="62"/>
      <c r="Q38" s="62"/>
    </row>
    <row r="39" spans="1:17" ht="12.75" customHeight="1" x14ac:dyDescent="0.25">
      <c r="A39" s="235"/>
      <c r="B39" s="107" t="s">
        <v>27</v>
      </c>
      <c r="C39" s="13">
        <v>1917</v>
      </c>
      <c r="D39" s="45">
        <v>0.42299999999999999</v>
      </c>
      <c r="E39" s="45">
        <v>0.39100000000000001</v>
      </c>
      <c r="F39" s="45">
        <v>0.186</v>
      </c>
      <c r="G39" s="111"/>
      <c r="H39" s="111"/>
      <c r="L39" s="160"/>
      <c r="M39" s="160"/>
      <c r="N39" s="160"/>
      <c r="O39" s="62"/>
      <c r="P39" s="62"/>
      <c r="Q39" s="62"/>
    </row>
    <row r="40" spans="1:17" ht="12.75" customHeight="1" x14ac:dyDescent="0.25">
      <c r="A40" s="235"/>
      <c r="B40" s="107" t="s">
        <v>29</v>
      </c>
      <c r="C40" s="13">
        <v>2744</v>
      </c>
      <c r="D40" s="45">
        <v>0.19600000000000001</v>
      </c>
      <c r="E40" s="45">
        <v>0.45800000000000002</v>
      </c>
      <c r="F40" s="45">
        <v>0.34499999999999997</v>
      </c>
      <c r="G40" s="111"/>
      <c r="O40" s="62"/>
      <c r="P40" s="62"/>
      <c r="Q40" s="62"/>
    </row>
    <row r="41" spans="1:17" ht="12.75" customHeight="1" x14ac:dyDescent="0.25">
      <c r="A41" s="235"/>
      <c r="B41" s="107" t="s">
        <v>30</v>
      </c>
      <c r="C41" s="13">
        <v>12465</v>
      </c>
      <c r="D41" s="45">
        <v>4.4999999999999998E-2</v>
      </c>
      <c r="E41" s="45">
        <v>0.42399999999999999</v>
      </c>
      <c r="F41" s="45">
        <v>0.53</v>
      </c>
      <c r="G41" s="111"/>
      <c r="O41" s="62"/>
      <c r="P41" s="62"/>
      <c r="Q41" s="62"/>
    </row>
    <row r="42" spans="1:17" ht="12.75" customHeight="1" x14ac:dyDescent="0.25">
      <c r="A42" s="184"/>
      <c r="B42" s="162" t="s">
        <v>297</v>
      </c>
      <c r="C42" s="163">
        <v>24995</v>
      </c>
      <c r="D42" s="164">
        <v>0.32340000000000002</v>
      </c>
      <c r="E42" s="164">
        <v>0.34389999999999998</v>
      </c>
      <c r="F42" s="164">
        <v>0.33270000000000005</v>
      </c>
      <c r="G42" s="111"/>
      <c r="O42" s="62"/>
      <c r="P42" s="62"/>
      <c r="Q42" s="62"/>
    </row>
    <row r="43" spans="1:17" ht="12.75" customHeight="1" x14ac:dyDescent="0.25">
      <c r="A43" s="234" t="s">
        <v>2</v>
      </c>
      <c r="B43" s="107" t="s">
        <v>24</v>
      </c>
      <c r="C43" s="13">
        <v>7712</v>
      </c>
      <c r="D43" s="45">
        <v>0.80700000000000005</v>
      </c>
      <c r="E43" s="45">
        <v>0.14599999999999999</v>
      </c>
      <c r="F43" s="45">
        <v>4.7E-2</v>
      </c>
      <c r="G43" s="111"/>
      <c r="O43" s="62"/>
      <c r="P43" s="62"/>
      <c r="Q43" s="62"/>
    </row>
    <row r="44" spans="1:17" ht="12.75" customHeight="1" x14ac:dyDescent="0.25">
      <c r="A44" s="235"/>
      <c r="B44" s="107" t="s">
        <v>28</v>
      </c>
      <c r="C44" s="13">
        <v>6448</v>
      </c>
      <c r="D44" s="45">
        <v>0.745</v>
      </c>
      <c r="E44" s="45">
        <v>0.184</v>
      </c>
      <c r="F44" s="45">
        <v>7.0999999999999994E-2</v>
      </c>
      <c r="G44" s="111"/>
      <c r="O44" s="62"/>
      <c r="P44" s="62"/>
      <c r="Q44" s="62"/>
    </row>
    <row r="45" spans="1:17" ht="12.75" customHeight="1" x14ac:dyDescent="0.25">
      <c r="A45" s="235"/>
      <c r="B45" s="107" t="s">
        <v>27</v>
      </c>
      <c r="C45" s="13">
        <v>3571</v>
      </c>
      <c r="D45" s="45">
        <v>0.434</v>
      </c>
      <c r="E45" s="45">
        <v>0.38100000000000001</v>
      </c>
      <c r="F45" s="45">
        <v>0.185</v>
      </c>
      <c r="G45" s="111"/>
      <c r="O45" s="62"/>
      <c r="P45" s="62"/>
      <c r="Q45" s="62"/>
    </row>
    <row r="46" spans="1:17" ht="12.75" customHeight="1" x14ac:dyDescent="0.25">
      <c r="A46" s="235"/>
      <c r="B46" s="107" t="s">
        <v>29</v>
      </c>
      <c r="C46" s="13">
        <v>5149</v>
      </c>
      <c r="D46" s="45">
        <v>0.17100000000000001</v>
      </c>
      <c r="E46" s="45">
        <v>0.44500000000000001</v>
      </c>
      <c r="F46" s="45">
        <v>0.38400000000000001</v>
      </c>
      <c r="G46" s="111"/>
      <c r="O46" s="62"/>
      <c r="P46" s="62"/>
      <c r="Q46" s="62"/>
    </row>
    <row r="47" spans="1:17" ht="12.75" customHeight="1" x14ac:dyDescent="0.25">
      <c r="A47" s="235"/>
      <c r="B47" s="107" t="s">
        <v>30</v>
      </c>
      <c r="C47" s="13">
        <v>21700</v>
      </c>
      <c r="D47" s="45">
        <v>3.1E-2</v>
      </c>
      <c r="E47" s="45">
        <v>0.442</v>
      </c>
      <c r="F47" s="45">
        <v>0.52700000000000002</v>
      </c>
      <c r="G47" s="111"/>
      <c r="O47" s="62"/>
      <c r="P47" s="62"/>
      <c r="Q47" s="62"/>
    </row>
    <row r="48" spans="1:17" ht="12.75" customHeight="1" x14ac:dyDescent="0.25">
      <c r="A48" s="184"/>
      <c r="B48" s="162" t="s">
        <v>297</v>
      </c>
      <c r="C48" s="163">
        <v>44580</v>
      </c>
      <c r="D48" s="164">
        <v>0.31690000000000002</v>
      </c>
      <c r="E48" s="164">
        <v>0.34920000000000001</v>
      </c>
      <c r="F48" s="164">
        <v>0.33390000000000003</v>
      </c>
      <c r="G48" s="111"/>
      <c r="O48" s="62"/>
      <c r="P48" s="62"/>
      <c r="Q48" s="62"/>
    </row>
    <row r="49" spans="1:17" x14ac:dyDescent="0.25">
      <c r="A49" s="101" t="s">
        <v>41</v>
      </c>
      <c r="G49" s="111"/>
      <c r="O49" s="62"/>
      <c r="P49" s="62"/>
      <c r="Q49" s="62"/>
    </row>
    <row r="50" spans="1:17" x14ac:dyDescent="0.25">
      <c r="G50" s="111"/>
      <c r="O50" s="62"/>
      <c r="P50" s="62"/>
      <c r="Q50" s="62"/>
    </row>
    <row r="51" spans="1:17" x14ac:dyDescent="0.25">
      <c r="G51" s="111"/>
      <c r="O51" s="62"/>
      <c r="P51" s="62"/>
      <c r="Q51" s="62"/>
    </row>
    <row r="52" spans="1:17" x14ac:dyDescent="0.25">
      <c r="G52" s="111"/>
      <c r="O52" s="62"/>
      <c r="P52" s="62"/>
      <c r="Q52" s="62"/>
    </row>
    <row r="53" spans="1:17" ht="36" customHeight="1" x14ac:dyDescent="0.25">
      <c r="A53" s="177" t="s">
        <v>286</v>
      </c>
      <c r="B53" s="177"/>
      <c r="C53" s="177"/>
      <c r="D53" s="177"/>
      <c r="E53" s="177"/>
      <c r="F53" s="177"/>
      <c r="G53" s="111"/>
      <c r="L53" s="160"/>
      <c r="M53" s="160"/>
      <c r="N53" s="160"/>
      <c r="O53" s="62"/>
      <c r="P53" s="62"/>
      <c r="Q53" s="62"/>
    </row>
    <row r="54" spans="1:17" x14ac:dyDescent="0.25">
      <c r="A54" s="107"/>
      <c r="B54" s="107"/>
      <c r="C54" s="227" t="s">
        <v>5</v>
      </c>
      <c r="D54" s="228"/>
      <c r="E54" s="228"/>
      <c r="F54" s="229"/>
      <c r="G54" s="111"/>
      <c r="L54" s="160"/>
      <c r="M54" s="160"/>
      <c r="N54" s="160"/>
      <c r="O54" s="62"/>
      <c r="P54" s="62"/>
      <c r="Q54" s="62"/>
    </row>
    <row r="55" spans="1:17" ht="25.5" x14ac:dyDescent="0.25">
      <c r="A55" s="88" t="s">
        <v>3</v>
      </c>
      <c r="B55" s="88" t="s">
        <v>6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O55" s="62"/>
      <c r="P55" s="62"/>
      <c r="Q55" s="62"/>
    </row>
    <row r="56" spans="1:17" ht="12.75" customHeight="1" x14ac:dyDescent="0.25">
      <c r="A56" s="231" t="s">
        <v>45</v>
      </c>
      <c r="B56" s="107" t="s">
        <v>24</v>
      </c>
      <c r="C56" s="13">
        <v>1257</v>
      </c>
      <c r="D56" s="45">
        <v>0.46800000000000003</v>
      </c>
      <c r="E56" s="45">
        <v>0.33800000000000002</v>
      </c>
      <c r="F56" s="45">
        <v>0.19400000000000001</v>
      </c>
      <c r="G56" s="111"/>
      <c r="O56" s="62"/>
      <c r="P56" s="62"/>
      <c r="Q56" s="62"/>
    </row>
    <row r="57" spans="1:17" ht="12.75" customHeight="1" x14ac:dyDescent="0.25">
      <c r="A57" s="232"/>
      <c r="B57" s="107" t="s">
        <v>28</v>
      </c>
      <c r="C57" s="13">
        <v>984</v>
      </c>
      <c r="D57" s="45">
        <v>0.31</v>
      </c>
      <c r="E57" s="45">
        <v>0.38800000000000001</v>
      </c>
      <c r="F57" s="45">
        <v>0.30199999999999999</v>
      </c>
      <c r="G57" s="111"/>
      <c r="O57" s="62"/>
      <c r="P57" s="62"/>
      <c r="Q57" s="62"/>
    </row>
    <row r="58" spans="1:17" ht="12.75" customHeight="1" x14ac:dyDescent="0.25">
      <c r="A58" s="232"/>
      <c r="B58" s="107" t="s">
        <v>27</v>
      </c>
      <c r="C58" s="13">
        <v>958</v>
      </c>
      <c r="D58" s="45">
        <v>9.7000000000000003E-2</v>
      </c>
      <c r="E58" s="45">
        <v>0.502</v>
      </c>
      <c r="F58" s="45">
        <v>0.40100000000000002</v>
      </c>
      <c r="G58" s="111"/>
      <c r="O58" s="62"/>
      <c r="P58" s="62"/>
      <c r="Q58" s="62"/>
    </row>
    <row r="59" spans="1:17" ht="12.75" customHeight="1" x14ac:dyDescent="0.25">
      <c r="A59" s="232"/>
      <c r="B59" s="107" t="s">
        <v>29</v>
      </c>
      <c r="C59" s="13">
        <v>2223</v>
      </c>
      <c r="D59" s="45">
        <v>2.8000000000000001E-2</v>
      </c>
      <c r="E59" s="45">
        <v>0.433</v>
      </c>
      <c r="F59" s="45">
        <v>0.53900000000000003</v>
      </c>
      <c r="G59" s="111"/>
      <c r="O59" s="62"/>
      <c r="P59" s="62"/>
      <c r="Q59" s="62"/>
    </row>
    <row r="60" spans="1:17" ht="12.75" customHeight="1" x14ac:dyDescent="0.25">
      <c r="A60" s="232"/>
      <c r="B60" s="107" t="s">
        <v>30</v>
      </c>
      <c r="C60" s="13">
        <v>9628</v>
      </c>
      <c r="D60" s="45">
        <v>5.0000000000000001E-3</v>
      </c>
      <c r="E60" s="45">
        <v>0.375</v>
      </c>
      <c r="F60" s="45">
        <v>0.621</v>
      </c>
      <c r="G60" s="111"/>
      <c r="H60" s="111"/>
      <c r="O60" s="62"/>
      <c r="P60" s="62"/>
      <c r="Q60" s="62"/>
    </row>
    <row r="61" spans="1:17" ht="12.75" customHeight="1" x14ac:dyDescent="0.25">
      <c r="A61" s="233"/>
      <c r="B61" s="162" t="s">
        <v>297</v>
      </c>
      <c r="C61" s="163">
        <v>15050</v>
      </c>
      <c r="D61" s="164">
        <v>7.2599999999999998E-2</v>
      </c>
      <c r="E61" s="164">
        <v>0.38909999999999995</v>
      </c>
      <c r="F61" s="164">
        <v>0.5383</v>
      </c>
      <c r="G61" s="111"/>
      <c r="H61" s="111"/>
      <c r="O61" s="62"/>
      <c r="P61" s="62"/>
      <c r="Q61" s="62"/>
    </row>
    <row r="62" spans="1:17" ht="12.75" customHeight="1" x14ac:dyDescent="0.25">
      <c r="A62" s="234" t="s">
        <v>39</v>
      </c>
      <c r="B62" s="107" t="s">
        <v>24</v>
      </c>
      <c r="C62" s="13">
        <v>6415</v>
      </c>
      <c r="D62" s="45">
        <v>0.874</v>
      </c>
      <c r="E62" s="45">
        <v>0.108</v>
      </c>
      <c r="F62" s="45">
        <v>1.7999999999999999E-2</v>
      </c>
      <c r="G62" s="111"/>
      <c r="O62" s="62"/>
      <c r="P62" s="62"/>
      <c r="Q62" s="62"/>
    </row>
    <row r="63" spans="1:17" ht="12.75" customHeight="1" x14ac:dyDescent="0.25">
      <c r="A63" s="235"/>
      <c r="B63" s="107" t="s">
        <v>28</v>
      </c>
      <c r="C63" s="13">
        <v>5435</v>
      </c>
      <c r="D63" s="45">
        <v>0.82499999999999996</v>
      </c>
      <c r="E63" s="45">
        <v>0.14599999999999999</v>
      </c>
      <c r="F63" s="45">
        <v>2.9000000000000001E-2</v>
      </c>
      <c r="G63" s="111"/>
      <c r="O63" s="62"/>
      <c r="P63" s="62"/>
      <c r="Q63" s="62"/>
    </row>
    <row r="64" spans="1:17" ht="12.75" customHeight="1" x14ac:dyDescent="0.25">
      <c r="A64" s="235"/>
      <c r="B64" s="107" t="s">
        <v>27</v>
      </c>
      <c r="C64" s="13">
        <v>2591</v>
      </c>
      <c r="D64" s="45">
        <v>0.55900000000000005</v>
      </c>
      <c r="E64" s="45">
        <v>0.33500000000000002</v>
      </c>
      <c r="F64" s="45">
        <v>0.106</v>
      </c>
      <c r="G64" s="111"/>
      <c r="O64" s="62"/>
      <c r="P64" s="62"/>
      <c r="Q64" s="62"/>
    </row>
    <row r="65" spans="1:17" ht="12.75" customHeight="1" x14ac:dyDescent="0.25">
      <c r="A65" s="235"/>
      <c r="B65" s="107" t="s">
        <v>29</v>
      </c>
      <c r="C65" s="13">
        <v>2905</v>
      </c>
      <c r="D65" s="45">
        <v>0.28100000000000003</v>
      </c>
      <c r="E65" s="45">
        <v>0.45300000000000001</v>
      </c>
      <c r="F65" s="45">
        <v>0.26600000000000001</v>
      </c>
      <c r="G65" s="111"/>
      <c r="O65" s="62"/>
      <c r="P65" s="62"/>
      <c r="Q65" s="62"/>
    </row>
    <row r="66" spans="1:17" ht="12.75" customHeight="1" x14ac:dyDescent="0.25">
      <c r="A66" s="235"/>
      <c r="B66" s="107" t="s">
        <v>30</v>
      </c>
      <c r="C66" s="13">
        <v>12017</v>
      </c>
      <c r="D66" s="45">
        <v>5.1999999999999998E-2</v>
      </c>
      <c r="E66" s="45">
        <v>0.496</v>
      </c>
      <c r="F66" s="45">
        <v>0.45200000000000001</v>
      </c>
      <c r="G66" s="111"/>
      <c r="O66" s="62"/>
      <c r="P66" s="62"/>
      <c r="Q66" s="62"/>
    </row>
    <row r="67" spans="1:17" ht="12.75" customHeight="1" x14ac:dyDescent="0.25">
      <c r="A67" s="184"/>
      <c r="B67" s="162" t="s">
        <v>297</v>
      </c>
      <c r="C67" s="163">
        <v>29363</v>
      </c>
      <c r="D67" s="164">
        <v>0.44189999999999996</v>
      </c>
      <c r="E67" s="164">
        <v>0.3281</v>
      </c>
      <c r="F67" s="164">
        <v>0.23</v>
      </c>
      <c r="G67" s="111"/>
      <c r="O67" s="62"/>
      <c r="P67" s="62"/>
      <c r="Q67" s="62"/>
    </row>
    <row r="68" spans="1:17" x14ac:dyDescent="0.25">
      <c r="A68" s="101" t="s">
        <v>40</v>
      </c>
      <c r="G68" s="111"/>
      <c r="O68" s="62"/>
      <c r="P68" s="62"/>
      <c r="Q68" s="62"/>
    </row>
    <row r="69" spans="1:17" x14ac:dyDescent="0.25">
      <c r="G69" s="111"/>
      <c r="O69" s="62"/>
      <c r="P69" s="62"/>
      <c r="Q69" s="62"/>
    </row>
    <row r="70" spans="1:17" x14ac:dyDescent="0.25">
      <c r="G70" s="111"/>
      <c r="O70" s="62"/>
      <c r="P70" s="62"/>
      <c r="Q70" s="62"/>
    </row>
    <row r="71" spans="1:17" x14ac:dyDescent="0.25">
      <c r="G71" s="111"/>
      <c r="O71" s="62"/>
      <c r="P71" s="62"/>
      <c r="Q71" s="62"/>
    </row>
    <row r="72" spans="1:17" ht="36" customHeight="1" x14ac:dyDescent="0.25">
      <c r="A72" s="177" t="s">
        <v>183</v>
      </c>
      <c r="B72" s="177"/>
      <c r="C72" s="177"/>
      <c r="D72" s="177"/>
      <c r="E72" s="177"/>
      <c r="F72" s="177"/>
      <c r="G72" s="111"/>
      <c r="O72" s="62"/>
      <c r="P72" s="62"/>
      <c r="Q72" s="62"/>
    </row>
    <row r="73" spans="1:17" x14ac:dyDescent="0.25">
      <c r="A73" s="107"/>
      <c r="B73" s="107"/>
      <c r="C73" s="227" t="s">
        <v>5</v>
      </c>
      <c r="D73" s="228"/>
      <c r="E73" s="228"/>
      <c r="F73" s="229"/>
      <c r="G73" s="111"/>
      <c r="O73" s="62"/>
      <c r="P73" s="62"/>
      <c r="Q73" s="62"/>
    </row>
    <row r="74" spans="1:17" ht="25.5" x14ac:dyDescent="0.25">
      <c r="A74" s="88" t="s">
        <v>3</v>
      </c>
      <c r="B74" s="88" t="s">
        <v>6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L74" s="160"/>
      <c r="M74" s="160"/>
      <c r="N74" s="160"/>
      <c r="O74" s="62"/>
      <c r="P74" s="62"/>
      <c r="Q74" s="62"/>
    </row>
    <row r="75" spans="1:17" ht="12.75" customHeight="1" x14ac:dyDescent="0.25">
      <c r="A75" s="231" t="s">
        <v>45</v>
      </c>
      <c r="B75" s="107" t="s">
        <v>24</v>
      </c>
      <c r="C75" s="13">
        <v>756</v>
      </c>
      <c r="D75" s="45">
        <v>0.64</v>
      </c>
      <c r="E75" s="45">
        <v>0.25</v>
      </c>
      <c r="F75" s="45">
        <v>0.11</v>
      </c>
      <c r="G75" s="111"/>
      <c r="L75" s="160"/>
      <c r="M75" s="160"/>
      <c r="N75" s="160"/>
      <c r="O75" s="62"/>
      <c r="P75" s="62"/>
      <c r="Q75" s="62"/>
    </row>
    <row r="76" spans="1:17" ht="12.75" customHeight="1" x14ac:dyDescent="0.25">
      <c r="A76" s="232"/>
      <c r="B76" s="107" t="s">
        <v>28</v>
      </c>
      <c r="C76" s="13">
        <v>458</v>
      </c>
      <c r="D76" s="45">
        <v>0.36199999999999999</v>
      </c>
      <c r="E76" s="45">
        <v>0.40200000000000002</v>
      </c>
      <c r="F76" s="45">
        <v>0.23599999999999999</v>
      </c>
      <c r="G76" s="111"/>
      <c r="O76" s="62"/>
      <c r="P76" s="62"/>
      <c r="Q76" s="62"/>
    </row>
    <row r="77" spans="1:17" ht="12.75" customHeight="1" x14ac:dyDescent="0.25">
      <c r="A77" s="232"/>
      <c r="B77" s="107" t="s">
        <v>27</v>
      </c>
      <c r="C77" s="13">
        <v>488</v>
      </c>
      <c r="D77" s="45">
        <v>0.17</v>
      </c>
      <c r="E77" s="45">
        <v>0.47699999999999998</v>
      </c>
      <c r="F77" s="45">
        <v>0.35199999999999998</v>
      </c>
      <c r="G77" s="111"/>
      <c r="H77" s="111"/>
      <c r="O77" s="62"/>
      <c r="P77" s="62"/>
      <c r="Q77" s="62"/>
    </row>
    <row r="78" spans="1:17" ht="12.75" customHeight="1" x14ac:dyDescent="0.25">
      <c r="A78" s="232"/>
      <c r="B78" s="107" t="s">
        <v>29</v>
      </c>
      <c r="C78" s="13">
        <v>992</v>
      </c>
      <c r="D78" s="45">
        <v>3.9E-2</v>
      </c>
      <c r="E78" s="45">
        <v>0.47399999999999998</v>
      </c>
      <c r="F78" s="45">
        <v>0.48699999999999999</v>
      </c>
      <c r="G78" s="111"/>
      <c r="O78" s="62"/>
      <c r="P78" s="62"/>
      <c r="Q78" s="62"/>
    </row>
    <row r="79" spans="1:17" ht="12.75" customHeight="1" x14ac:dyDescent="0.25">
      <c r="A79" s="232"/>
      <c r="B79" s="107" t="s">
        <v>30</v>
      </c>
      <c r="C79" s="13">
        <v>5560</v>
      </c>
      <c r="D79" s="45">
        <v>8.0000000000000002E-3</v>
      </c>
      <c r="E79" s="45">
        <v>0.371</v>
      </c>
      <c r="F79" s="45">
        <v>0.621</v>
      </c>
      <c r="G79" s="111"/>
      <c r="O79" s="62"/>
      <c r="P79" s="62"/>
      <c r="Q79" s="62"/>
    </row>
    <row r="80" spans="1:17" ht="12.75" customHeight="1" x14ac:dyDescent="0.25">
      <c r="A80" s="233"/>
      <c r="B80" s="162" t="s">
        <v>297</v>
      </c>
      <c r="C80" s="163">
        <v>8254</v>
      </c>
      <c r="D80" s="164">
        <v>9.9000000000000005E-2</v>
      </c>
      <c r="E80" s="164">
        <v>0.38020000000000004</v>
      </c>
      <c r="F80" s="164">
        <v>0.52079999999999993</v>
      </c>
      <c r="G80" s="111"/>
      <c r="O80" s="62"/>
      <c r="P80" s="62"/>
      <c r="Q80" s="62"/>
    </row>
    <row r="81" spans="1:17" ht="12.75" customHeight="1" x14ac:dyDescent="0.25">
      <c r="A81" s="234" t="s">
        <v>39</v>
      </c>
      <c r="B81" s="107" t="s">
        <v>24</v>
      </c>
      <c r="C81" s="13">
        <v>4193</v>
      </c>
      <c r="D81" s="45">
        <v>0.871</v>
      </c>
      <c r="E81" s="45">
        <v>0.111</v>
      </c>
      <c r="F81" s="45">
        <v>1.7999999999999999E-2</v>
      </c>
      <c r="G81" s="111"/>
      <c r="O81" s="62"/>
      <c r="P81" s="62"/>
      <c r="Q81" s="62"/>
    </row>
    <row r="82" spans="1:17" ht="12.75" customHeight="1" x14ac:dyDescent="0.25">
      <c r="A82" s="235"/>
      <c r="B82" s="107" t="s">
        <v>28</v>
      </c>
      <c r="C82" s="13">
        <v>2421</v>
      </c>
      <c r="D82" s="45">
        <v>0.76100000000000001</v>
      </c>
      <c r="E82" s="45">
        <v>0.184</v>
      </c>
      <c r="F82" s="45">
        <v>5.5E-2</v>
      </c>
      <c r="G82" s="111"/>
      <c r="O82" s="62"/>
      <c r="P82" s="62"/>
      <c r="Q82" s="62"/>
    </row>
    <row r="83" spans="1:17" ht="12.75" customHeight="1" x14ac:dyDescent="0.25">
      <c r="A83" s="235"/>
      <c r="B83" s="107" t="s">
        <v>27</v>
      </c>
      <c r="C83" s="13">
        <v>1415</v>
      </c>
      <c r="D83" s="45">
        <v>0.51100000000000001</v>
      </c>
      <c r="E83" s="45">
        <v>0.36</v>
      </c>
      <c r="F83" s="45">
        <v>0.129</v>
      </c>
      <c r="G83" s="111"/>
      <c r="O83" s="62"/>
      <c r="P83" s="62"/>
      <c r="Q83" s="62"/>
    </row>
    <row r="84" spans="1:17" ht="12.75" customHeight="1" x14ac:dyDescent="0.25">
      <c r="A84" s="235"/>
      <c r="B84" s="107" t="s">
        <v>29</v>
      </c>
      <c r="C84" s="13">
        <v>1745</v>
      </c>
      <c r="D84" s="45">
        <v>0.28599999999999998</v>
      </c>
      <c r="E84" s="45">
        <v>0.45</v>
      </c>
      <c r="F84" s="45">
        <v>0.26400000000000001</v>
      </c>
      <c r="G84" s="111"/>
      <c r="O84" s="62"/>
      <c r="P84" s="62"/>
      <c r="Q84" s="62"/>
    </row>
    <row r="85" spans="1:17" ht="12.75" customHeight="1" x14ac:dyDescent="0.25">
      <c r="A85" s="235"/>
      <c r="B85" s="107" t="s">
        <v>30</v>
      </c>
      <c r="C85" s="13">
        <v>6865</v>
      </c>
      <c r="D85" s="45">
        <v>7.4999999999999997E-2</v>
      </c>
      <c r="E85" s="45">
        <v>0.46800000000000003</v>
      </c>
      <c r="F85" s="45">
        <v>0.45700000000000002</v>
      </c>
      <c r="G85" s="111"/>
      <c r="O85" s="62"/>
      <c r="P85" s="62"/>
      <c r="Q85" s="62"/>
    </row>
    <row r="86" spans="1:17" ht="12.75" customHeight="1" x14ac:dyDescent="0.25">
      <c r="A86" s="184"/>
      <c r="B86" s="162" t="s">
        <v>297</v>
      </c>
      <c r="C86" s="163">
        <v>16639</v>
      </c>
      <c r="D86" s="164">
        <v>0.43479999999999996</v>
      </c>
      <c r="E86" s="164">
        <v>0.32549999999999996</v>
      </c>
      <c r="F86" s="164">
        <v>0.2397</v>
      </c>
      <c r="G86" s="111"/>
      <c r="O86" s="62"/>
      <c r="P86" s="62"/>
      <c r="Q86" s="62"/>
    </row>
    <row r="87" spans="1:17" x14ac:dyDescent="0.25">
      <c r="A87" s="101" t="s">
        <v>40</v>
      </c>
      <c r="G87" s="111"/>
    </row>
  </sheetData>
  <mergeCells count="18">
    <mergeCell ref="A75:A80"/>
    <mergeCell ref="A81:A86"/>
    <mergeCell ref="A34:F34"/>
    <mergeCell ref="C35:F35"/>
    <mergeCell ref="A53:F53"/>
    <mergeCell ref="C54:F54"/>
    <mergeCell ref="A72:F72"/>
    <mergeCell ref="C73:F73"/>
    <mergeCell ref="A37:A42"/>
    <mergeCell ref="A43:A48"/>
    <mergeCell ref="A56:A61"/>
    <mergeCell ref="A62:A67"/>
    <mergeCell ref="A24:A29"/>
    <mergeCell ref="A3:E3"/>
    <mergeCell ref="B4:E4"/>
    <mergeCell ref="A15:F15"/>
    <mergeCell ref="C16:F16"/>
    <mergeCell ref="A18:A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87"/>
  <sheetViews>
    <sheetView workbookViewId="0">
      <selection activeCell="B86" sqref="B86:G86"/>
    </sheetView>
  </sheetViews>
  <sheetFormatPr defaultRowHeight="15" x14ac:dyDescent="0.25"/>
  <cols>
    <col min="1" max="2" width="15.7109375" customWidth="1"/>
    <col min="3" max="7" width="11.7109375" customWidth="1"/>
  </cols>
  <sheetData>
    <row r="3" spans="1:9" ht="24.95" customHeight="1" x14ac:dyDescent="0.25">
      <c r="A3" s="237" t="s">
        <v>155</v>
      </c>
      <c r="B3" s="237"/>
      <c r="C3" s="237"/>
      <c r="D3" s="237"/>
      <c r="E3" s="237"/>
      <c r="F3" s="237"/>
    </row>
    <row r="4" spans="1:9" x14ac:dyDescent="0.25">
      <c r="A4" s="107"/>
      <c r="B4" s="181" t="s">
        <v>38</v>
      </c>
      <c r="C4" s="239"/>
      <c r="D4" s="239"/>
      <c r="E4" s="239"/>
      <c r="F4" s="182"/>
    </row>
    <row r="5" spans="1:9" ht="25.5" x14ac:dyDescent="0.25">
      <c r="A5" s="88" t="s">
        <v>4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9" ht="12.75" customHeight="1" x14ac:dyDescent="0.25">
      <c r="A6" s="107" t="s">
        <v>22</v>
      </c>
      <c r="B6" s="13">
        <v>30980</v>
      </c>
      <c r="C6" s="45">
        <v>0.63</v>
      </c>
      <c r="D6" s="45">
        <v>0.217</v>
      </c>
      <c r="E6" s="45">
        <v>8.6999999999999994E-2</v>
      </c>
      <c r="F6" s="45">
        <v>6.6000000000000003E-2</v>
      </c>
    </row>
    <row r="7" spans="1:9" ht="12.75" customHeight="1" x14ac:dyDescent="0.25">
      <c r="A7" s="107" t="s">
        <v>23</v>
      </c>
      <c r="B7" s="13">
        <v>148030</v>
      </c>
      <c r="C7" s="45">
        <v>0.621</v>
      </c>
      <c r="D7" s="45">
        <v>0.22900000000000001</v>
      </c>
      <c r="E7" s="45">
        <v>8.8999999999999996E-2</v>
      </c>
      <c r="F7" s="45">
        <v>6.0999999999999999E-2</v>
      </c>
      <c r="I7" s="111"/>
    </row>
    <row r="8" spans="1:9" ht="12.75" customHeight="1" x14ac:dyDescent="0.25">
      <c r="A8" s="107" t="s">
        <v>24</v>
      </c>
      <c r="B8" s="13">
        <v>136847</v>
      </c>
      <c r="C8" s="45">
        <v>0.45400000000000001</v>
      </c>
      <c r="D8" s="45">
        <v>0.27500000000000002</v>
      </c>
      <c r="E8" s="45">
        <v>0.14699999999999999</v>
      </c>
      <c r="F8" s="45">
        <v>0.124</v>
      </c>
    </row>
    <row r="9" spans="1:9" ht="12.75" customHeight="1" x14ac:dyDescent="0.25">
      <c r="A9" s="107" t="s">
        <v>25</v>
      </c>
      <c r="B9" s="13">
        <v>89329</v>
      </c>
      <c r="C9" s="45">
        <v>0.28599999999999998</v>
      </c>
      <c r="D9" s="45">
        <v>0.27600000000000002</v>
      </c>
      <c r="E9" s="45">
        <v>0.20300000000000001</v>
      </c>
      <c r="F9" s="45">
        <v>0.23499999999999999</v>
      </c>
    </row>
    <row r="10" spans="1:9" ht="12.75" customHeight="1" x14ac:dyDescent="0.25">
      <c r="A10" s="107" t="s">
        <v>26</v>
      </c>
      <c r="B10" s="13">
        <v>15023</v>
      </c>
      <c r="C10" s="45">
        <v>0.156</v>
      </c>
      <c r="D10" s="45">
        <v>0.23</v>
      </c>
      <c r="E10" s="45">
        <v>0.219</v>
      </c>
      <c r="F10" s="45">
        <v>0.39600000000000002</v>
      </c>
    </row>
    <row r="11" spans="1:9" s="25" customFormat="1" ht="12.75" customHeight="1" x14ac:dyDescent="0.25">
      <c r="A11" s="165" t="s">
        <v>297</v>
      </c>
      <c r="B11" s="166">
        <v>420209</v>
      </c>
      <c r="C11" s="169">
        <v>0.47965179232239197</v>
      </c>
      <c r="D11" s="169">
        <v>0.25288368407149775</v>
      </c>
      <c r="E11" s="169">
        <v>0.13645352669742913</v>
      </c>
      <c r="F11" s="169">
        <v>0.13101099690868115</v>
      </c>
      <c r="G11" s="111"/>
    </row>
    <row r="12" spans="1:9" x14ac:dyDescent="0.25">
      <c r="A12" s="101"/>
      <c r="B12" s="111"/>
    </row>
    <row r="15" spans="1:9" ht="24.95" customHeight="1" x14ac:dyDescent="0.25">
      <c r="A15" s="178" t="s">
        <v>184</v>
      </c>
      <c r="B15" s="178"/>
      <c r="C15" s="178"/>
      <c r="D15" s="178"/>
      <c r="E15" s="178"/>
      <c r="F15" s="178"/>
      <c r="G15" s="178"/>
    </row>
    <row r="16" spans="1:9" x14ac:dyDescent="0.25">
      <c r="A16" s="77"/>
      <c r="B16" s="107"/>
      <c r="C16" s="181" t="s">
        <v>38</v>
      </c>
      <c r="D16" s="239"/>
      <c r="E16" s="239"/>
      <c r="F16" s="239"/>
      <c r="G16" s="182"/>
    </row>
    <row r="17" spans="1:9" ht="25.5" x14ac:dyDescent="0.25">
      <c r="A17" s="78" t="s">
        <v>3</v>
      </c>
      <c r="B17" s="88" t="s">
        <v>4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9" ht="12.75" customHeight="1" x14ac:dyDescent="0.25">
      <c r="A18" s="231" t="s">
        <v>45</v>
      </c>
      <c r="B18" s="107" t="s">
        <v>22</v>
      </c>
      <c r="C18" s="13">
        <v>21193</v>
      </c>
      <c r="D18" s="45">
        <v>0.69199999999999995</v>
      </c>
      <c r="E18" s="45">
        <v>0.21099999999999999</v>
      </c>
      <c r="F18" s="45">
        <v>6.4000000000000001E-2</v>
      </c>
      <c r="G18" s="45">
        <v>3.2000000000000001E-2</v>
      </c>
    </row>
    <row r="19" spans="1:9" ht="12.75" customHeight="1" x14ac:dyDescent="0.25">
      <c r="A19" s="232"/>
      <c r="B19" s="107" t="s">
        <v>23</v>
      </c>
      <c r="C19" s="13">
        <v>104762</v>
      </c>
      <c r="D19" s="45">
        <v>0.65600000000000003</v>
      </c>
      <c r="E19" s="45">
        <v>0.221</v>
      </c>
      <c r="F19" s="45">
        <v>7.8E-2</v>
      </c>
      <c r="G19" s="45">
        <v>4.5999999999999999E-2</v>
      </c>
    </row>
    <row r="20" spans="1:9" ht="12.75" customHeight="1" x14ac:dyDescent="0.25">
      <c r="A20" s="232"/>
      <c r="B20" s="107" t="s">
        <v>24</v>
      </c>
      <c r="C20" s="13">
        <v>93624</v>
      </c>
      <c r="D20" s="45">
        <v>0.46899999999999997</v>
      </c>
      <c r="E20" s="45">
        <v>0.27400000000000002</v>
      </c>
      <c r="F20" s="45">
        <v>0.14299999999999999</v>
      </c>
      <c r="G20" s="45">
        <v>0.115</v>
      </c>
    </row>
    <row r="21" spans="1:9" ht="12.75" customHeight="1" x14ac:dyDescent="0.25">
      <c r="A21" s="232"/>
      <c r="B21" s="107" t="s">
        <v>25</v>
      </c>
      <c r="C21" s="13">
        <v>64803</v>
      </c>
      <c r="D21" s="45">
        <v>0.29099999999999998</v>
      </c>
      <c r="E21" s="45">
        <v>0.28000000000000003</v>
      </c>
      <c r="F21" s="45">
        <v>0.20399999999999999</v>
      </c>
      <c r="G21" s="45">
        <v>0.22500000000000001</v>
      </c>
      <c r="I21" s="111"/>
    </row>
    <row r="22" spans="1:9" ht="12.75" customHeight="1" x14ac:dyDescent="0.25">
      <c r="A22" s="232"/>
      <c r="B22" s="107" t="s">
        <v>26</v>
      </c>
      <c r="C22" s="13">
        <v>11590</v>
      </c>
      <c r="D22" s="45">
        <v>0.16300000000000001</v>
      </c>
      <c r="E22" s="45">
        <v>0.23899999999999999</v>
      </c>
      <c r="F22" s="45">
        <v>0.221</v>
      </c>
      <c r="G22" s="45">
        <v>0.377</v>
      </c>
      <c r="H22" s="111"/>
    </row>
    <row r="23" spans="1:9" s="25" customFormat="1" ht="12.75" customHeight="1" x14ac:dyDescent="0.25">
      <c r="A23" s="233"/>
      <c r="B23" s="162" t="s">
        <v>297</v>
      </c>
      <c r="C23" s="163">
        <v>295972</v>
      </c>
      <c r="D23" s="168">
        <v>0.5002804319327504</v>
      </c>
      <c r="E23" s="168">
        <v>0.25030070412066008</v>
      </c>
      <c r="F23" s="168">
        <v>0.13057991972213587</v>
      </c>
      <c r="G23" s="168">
        <v>0.11883894422445367</v>
      </c>
      <c r="H23" s="111"/>
    </row>
    <row r="24" spans="1:9" ht="12.75" customHeight="1" x14ac:dyDescent="0.25">
      <c r="A24" s="234" t="s">
        <v>39</v>
      </c>
      <c r="B24" s="107" t="s">
        <v>22</v>
      </c>
      <c r="C24" s="13">
        <v>9392</v>
      </c>
      <c r="D24" s="45">
        <v>0.48699999999999999</v>
      </c>
      <c r="E24" s="45">
        <v>0.23</v>
      </c>
      <c r="F24" s="45">
        <v>0.13900000000000001</v>
      </c>
      <c r="G24" s="45">
        <v>0.14399999999999999</v>
      </c>
      <c r="H24" s="111"/>
    </row>
    <row r="25" spans="1:9" ht="12.75" customHeight="1" x14ac:dyDescent="0.25">
      <c r="A25" s="235"/>
      <c r="B25" s="107" t="s">
        <v>23</v>
      </c>
      <c r="C25" s="13">
        <v>42004</v>
      </c>
      <c r="D25" s="45">
        <v>0.53300000000000003</v>
      </c>
      <c r="E25" s="45">
        <v>0.25</v>
      </c>
      <c r="F25" s="45">
        <v>0.11700000000000001</v>
      </c>
      <c r="G25" s="45">
        <v>9.9000000000000005E-2</v>
      </c>
      <c r="H25" s="111"/>
    </row>
    <row r="26" spans="1:9" ht="12.75" customHeight="1" x14ac:dyDescent="0.25">
      <c r="A26" s="235"/>
      <c r="B26" s="107" t="s">
        <v>24</v>
      </c>
      <c r="C26" s="13">
        <v>42351</v>
      </c>
      <c r="D26" s="45">
        <v>0.42299999999999999</v>
      </c>
      <c r="E26" s="45">
        <v>0.27700000000000002</v>
      </c>
      <c r="F26" s="45">
        <v>0.154</v>
      </c>
      <c r="G26" s="45">
        <v>0.14599999999999999</v>
      </c>
      <c r="H26" s="111"/>
    </row>
    <row r="27" spans="1:9" ht="12.75" customHeight="1" x14ac:dyDescent="0.25">
      <c r="A27" s="235"/>
      <c r="B27" s="107" t="s">
        <v>25</v>
      </c>
      <c r="C27" s="13">
        <v>23957</v>
      </c>
      <c r="D27" s="45">
        <v>0.27300000000000002</v>
      </c>
      <c r="E27" s="45">
        <v>0.26500000000000001</v>
      </c>
      <c r="F27" s="45">
        <v>0.2</v>
      </c>
      <c r="G27" s="45">
        <v>0.26200000000000001</v>
      </c>
      <c r="H27" s="111"/>
    </row>
    <row r="28" spans="1:9" ht="12.75" customHeight="1" x14ac:dyDescent="0.25">
      <c r="A28" s="235"/>
      <c r="B28" s="107" t="s">
        <v>26</v>
      </c>
      <c r="C28" s="13">
        <v>3316</v>
      </c>
      <c r="D28" s="45">
        <v>0.129</v>
      </c>
      <c r="E28" s="45">
        <v>0.193</v>
      </c>
      <c r="F28" s="45">
        <v>0.215</v>
      </c>
      <c r="G28" s="45">
        <v>0.46300000000000002</v>
      </c>
      <c r="H28" s="111"/>
    </row>
    <row r="29" spans="1:9" s="25" customFormat="1" ht="12.75" customHeight="1" x14ac:dyDescent="0.25">
      <c r="A29" s="184"/>
      <c r="B29" s="162" t="s">
        <v>297</v>
      </c>
      <c r="C29" s="163">
        <v>121020</v>
      </c>
      <c r="D29" s="168">
        <v>0.42834242274004297</v>
      </c>
      <c r="E29" s="168">
        <v>0.25944471988101142</v>
      </c>
      <c r="F29" s="168">
        <v>0.15095025615600727</v>
      </c>
      <c r="G29" s="168">
        <v>0.16126260122293837</v>
      </c>
      <c r="H29" s="111"/>
    </row>
    <row r="30" spans="1:9" x14ac:dyDescent="0.25">
      <c r="A30" s="101" t="s">
        <v>40</v>
      </c>
      <c r="B30" s="25"/>
      <c r="D30" s="25"/>
      <c r="E30" s="25"/>
      <c r="F30" s="25"/>
      <c r="G30" s="25"/>
      <c r="H30" s="111"/>
    </row>
    <row r="31" spans="1:9" x14ac:dyDescent="0.25">
      <c r="H31" s="111"/>
    </row>
    <row r="32" spans="1:9" x14ac:dyDescent="0.25">
      <c r="H32" s="111"/>
    </row>
    <row r="33" spans="1:10" x14ac:dyDescent="0.25">
      <c r="H33" s="111"/>
    </row>
    <row r="34" spans="1:10" ht="24.95" customHeight="1" x14ac:dyDescent="0.25">
      <c r="A34" s="240" t="s">
        <v>185</v>
      </c>
      <c r="B34" s="240"/>
      <c r="C34" s="240"/>
      <c r="D34" s="240"/>
      <c r="E34" s="240"/>
      <c r="F34" s="240"/>
      <c r="G34" s="240"/>
      <c r="H34" s="111"/>
    </row>
    <row r="35" spans="1:10" x14ac:dyDescent="0.25">
      <c r="A35" s="76"/>
      <c r="B35" s="107"/>
      <c r="C35" s="181" t="s">
        <v>38</v>
      </c>
      <c r="D35" s="239"/>
      <c r="E35" s="239"/>
      <c r="F35" s="239"/>
      <c r="G35" s="182"/>
      <c r="H35" s="111"/>
    </row>
    <row r="36" spans="1:10" ht="25.5" x14ac:dyDescent="0.25">
      <c r="A36" s="78" t="s">
        <v>0</v>
      </c>
      <c r="B36" s="88" t="s">
        <v>4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10" ht="12.75" customHeight="1" x14ac:dyDescent="0.25">
      <c r="A37" s="231" t="s">
        <v>1</v>
      </c>
      <c r="B37" s="107" t="s">
        <v>22</v>
      </c>
      <c r="C37" s="13">
        <v>11412</v>
      </c>
      <c r="D37" s="45">
        <v>0.60799999999999998</v>
      </c>
      <c r="E37" s="45">
        <v>0.218</v>
      </c>
      <c r="F37" s="45">
        <v>9.6000000000000002E-2</v>
      </c>
      <c r="G37" s="45">
        <v>7.8E-2</v>
      </c>
      <c r="H37" s="111"/>
    </row>
    <row r="38" spans="1:10" ht="12.75" customHeight="1" x14ac:dyDescent="0.25">
      <c r="A38" s="232"/>
      <c r="B38" s="107" t="s">
        <v>23</v>
      </c>
      <c r="C38" s="13">
        <v>59267</v>
      </c>
      <c r="D38" s="45">
        <v>0.64300000000000002</v>
      </c>
      <c r="E38" s="45">
        <v>0.219</v>
      </c>
      <c r="F38" s="45">
        <v>8.3000000000000004E-2</v>
      </c>
      <c r="G38" s="45">
        <v>5.3999999999999999E-2</v>
      </c>
      <c r="H38" s="111"/>
    </row>
    <row r="39" spans="1:10" ht="12.75" customHeight="1" x14ac:dyDescent="0.25">
      <c r="A39" s="232"/>
      <c r="B39" s="107" t="s">
        <v>24</v>
      </c>
      <c r="C39" s="13">
        <v>51102</v>
      </c>
      <c r="D39" s="45">
        <v>0.46899999999999997</v>
      </c>
      <c r="E39" s="45">
        <v>0.27600000000000002</v>
      </c>
      <c r="F39" s="45">
        <v>0.14000000000000001</v>
      </c>
      <c r="G39" s="45">
        <v>0.115</v>
      </c>
      <c r="H39" s="111"/>
    </row>
    <row r="40" spans="1:10" ht="12.75" customHeight="1" x14ac:dyDescent="0.25">
      <c r="A40" s="232"/>
      <c r="B40" s="107" t="s">
        <v>25</v>
      </c>
      <c r="C40" s="13">
        <v>31732</v>
      </c>
      <c r="D40" s="45">
        <v>0.30099999999999999</v>
      </c>
      <c r="E40" s="45">
        <v>0.27900000000000003</v>
      </c>
      <c r="F40" s="45">
        <v>0.19900000000000001</v>
      </c>
      <c r="G40" s="45">
        <v>0.221</v>
      </c>
      <c r="H40" s="111"/>
      <c r="J40" s="111"/>
    </row>
    <row r="41" spans="1:10" ht="12.75" customHeight="1" x14ac:dyDescent="0.25">
      <c r="A41" s="232"/>
      <c r="B41" s="107" t="s">
        <v>26</v>
      </c>
      <c r="C41" s="13">
        <v>5482</v>
      </c>
      <c r="D41" s="45">
        <v>0.16300000000000001</v>
      </c>
      <c r="E41" s="45">
        <v>0.23899999999999999</v>
      </c>
      <c r="F41" s="45">
        <v>0.222</v>
      </c>
      <c r="G41" s="45">
        <v>0.376</v>
      </c>
      <c r="H41" s="111"/>
    </row>
    <row r="42" spans="1:10" s="25" customFormat="1" ht="12.75" customHeight="1" x14ac:dyDescent="0.25">
      <c r="A42" s="233"/>
      <c r="B42" s="162" t="s">
        <v>297</v>
      </c>
      <c r="C42" s="163">
        <v>158995</v>
      </c>
      <c r="D42" s="168">
        <v>0.49983332809207837</v>
      </c>
      <c r="E42" s="168">
        <v>0.25002673040032708</v>
      </c>
      <c r="F42" s="168">
        <v>0.13030598446492028</v>
      </c>
      <c r="G42" s="168">
        <v>0.1198339570426743</v>
      </c>
      <c r="H42" s="111"/>
    </row>
    <row r="43" spans="1:10" ht="12.75" customHeight="1" x14ac:dyDescent="0.25">
      <c r="A43" s="231" t="s">
        <v>2</v>
      </c>
      <c r="B43" s="107" t="s">
        <v>22</v>
      </c>
      <c r="C43" s="13">
        <v>17465</v>
      </c>
      <c r="D43" s="45">
        <v>0.63500000000000001</v>
      </c>
      <c r="E43" s="45">
        <v>0.217</v>
      </c>
      <c r="F43" s="45">
        <v>8.5000000000000006E-2</v>
      </c>
      <c r="G43" s="45">
        <v>6.2E-2</v>
      </c>
      <c r="H43" s="111"/>
    </row>
    <row r="44" spans="1:10" ht="12.75" customHeight="1" x14ac:dyDescent="0.25">
      <c r="A44" s="232"/>
      <c r="B44" s="107" t="s">
        <v>23</v>
      </c>
      <c r="C44" s="13">
        <v>79708</v>
      </c>
      <c r="D44" s="45">
        <v>0.6</v>
      </c>
      <c r="E44" s="45">
        <v>0.23699999999999999</v>
      </c>
      <c r="F44" s="45">
        <v>9.5000000000000001E-2</v>
      </c>
      <c r="G44" s="45">
        <v>6.8000000000000005E-2</v>
      </c>
      <c r="H44" s="111"/>
    </row>
    <row r="45" spans="1:10" ht="12.75" customHeight="1" x14ac:dyDescent="0.25">
      <c r="A45" s="232"/>
      <c r="B45" s="107" t="s">
        <v>24</v>
      </c>
      <c r="C45" s="13">
        <v>77196</v>
      </c>
      <c r="D45" s="45">
        <v>0.437</v>
      </c>
      <c r="E45" s="45">
        <v>0.27600000000000002</v>
      </c>
      <c r="F45" s="45">
        <v>0.154</v>
      </c>
      <c r="G45" s="45">
        <v>0.13300000000000001</v>
      </c>
      <c r="H45" s="111"/>
    </row>
    <row r="46" spans="1:10" ht="12.75" customHeight="1" x14ac:dyDescent="0.25">
      <c r="A46" s="232"/>
      <c r="B46" s="107" t="s">
        <v>25</v>
      </c>
      <c r="C46" s="13">
        <v>52082</v>
      </c>
      <c r="D46" s="45">
        <v>0.27100000000000002</v>
      </c>
      <c r="E46" s="45">
        <v>0.27500000000000002</v>
      </c>
      <c r="F46" s="45">
        <v>0.20699999999999999</v>
      </c>
      <c r="G46" s="45">
        <v>0.247</v>
      </c>
      <c r="H46" s="111"/>
    </row>
    <row r="47" spans="1:10" ht="12.75" customHeight="1" x14ac:dyDescent="0.25">
      <c r="A47" s="232"/>
      <c r="B47" s="107" t="s">
        <v>26</v>
      </c>
      <c r="C47" s="13">
        <v>8662</v>
      </c>
      <c r="D47" s="45">
        <v>0.14399999999999999</v>
      </c>
      <c r="E47" s="45">
        <v>0.222</v>
      </c>
      <c r="F47" s="45">
        <v>0.219</v>
      </c>
      <c r="G47" s="45">
        <v>0.41399999999999998</v>
      </c>
      <c r="H47" s="111"/>
    </row>
    <row r="48" spans="1:10" s="25" customFormat="1" ht="12.75" customHeight="1" x14ac:dyDescent="0.25">
      <c r="A48" s="233"/>
      <c r="B48" s="162" t="s">
        <v>297</v>
      </c>
      <c r="C48" s="163">
        <v>235113</v>
      </c>
      <c r="D48" s="168">
        <v>0.45954498475201289</v>
      </c>
      <c r="E48" s="168">
        <v>0.25627676904297081</v>
      </c>
      <c r="F48" s="168">
        <v>0.14281217967530507</v>
      </c>
      <c r="G48" s="168">
        <v>0.14136606652971123</v>
      </c>
      <c r="H48" s="111"/>
    </row>
    <row r="49" spans="1:9" x14ac:dyDescent="0.25">
      <c r="A49" s="101" t="s">
        <v>41</v>
      </c>
      <c r="B49" s="25"/>
      <c r="D49" s="25"/>
      <c r="E49" s="25"/>
      <c r="F49" s="25"/>
      <c r="G49" s="25"/>
      <c r="H49" s="111"/>
    </row>
    <row r="50" spans="1:9" x14ac:dyDescent="0.25">
      <c r="H50" s="111"/>
    </row>
    <row r="51" spans="1:9" x14ac:dyDescent="0.25">
      <c r="H51" s="111"/>
    </row>
    <row r="52" spans="1:9" x14ac:dyDescent="0.25">
      <c r="H52" s="111"/>
    </row>
    <row r="53" spans="1:9" ht="24.95" customHeight="1" x14ac:dyDescent="0.25">
      <c r="A53" s="240" t="s">
        <v>186</v>
      </c>
      <c r="B53" s="240"/>
      <c r="C53" s="240"/>
      <c r="D53" s="240"/>
      <c r="E53" s="240"/>
      <c r="F53" s="240"/>
      <c r="G53" s="240"/>
      <c r="H53" s="111"/>
    </row>
    <row r="54" spans="1:9" x14ac:dyDescent="0.25">
      <c r="A54" s="77"/>
      <c r="B54" s="107"/>
      <c r="C54" s="181" t="s">
        <v>38</v>
      </c>
      <c r="D54" s="239"/>
      <c r="E54" s="239"/>
      <c r="F54" s="239"/>
      <c r="G54" s="182"/>
      <c r="H54" s="111"/>
    </row>
    <row r="55" spans="1:9" ht="25.5" x14ac:dyDescent="0.25">
      <c r="A55" s="78" t="s">
        <v>3</v>
      </c>
      <c r="B55" s="88" t="s">
        <v>4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9" ht="12.75" customHeight="1" x14ac:dyDescent="0.25">
      <c r="A56" s="231" t="s">
        <v>45</v>
      </c>
      <c r="B56" s="107" t="s">
        <v>22</v>
      </c>
      <c r="C56" s="13">
        <v>12159</v>
      </c>
      <c r="D56" s="45">
        <v>0.69499999999999995</v>
      </c>
      <c r="E56" s="45">
        <v>0.21099999999999999</v>
      </c>
      <c r="F56" s="45">
        <v>6.4000000000000001E-2</v>
      </c>
      <c r="G56" s="45">
        <v>0.03</v>
      </c>
      <c r="H56" s="111"/>
    </row>
    <row r="57" spans="1:9" ht="12.75" customHeight="1" x14ac:dyDescent="0.25">
      <c r="A57" s="232"/>
      <c r="B57" s="107" t="s">
        <v>23</v>
      </c>
      <c r="C57" s="13">
        <v>55080</v>
      </c>
      <c r="D57" s="45">
        <v>0.63900000000000001</v>
      </c>
      <c r="E57" s="45">
        <v>0.22900000000000001</v>
      </c>
      <c r="F57" s="45">
        <v>8.2000000000000003E-2</v>
      </c>
      <c r="G57" s="45">
        <v>0.05</v>
      </c>
      <c r="H57" s="111"/>
    </row>
    <row r="58" spans="1:9" ht="12.75" customHeight="1" x14ac:dyDescent="0.25">
      <c r="A58" s="232"/>
      <c r="B58" s="107" t="s">
        <v>24</v>
      </c>
      <c r="C58" s="13">
        <v>51148</v>
      </c>
      <c r="D58" s="45">
        <v>0.45</v>
      </c>
      <c r="E58" s="45">
        <v>0.27600000000000002</v>
      </c>
      <c r="F58" s="45">
        <v>0.151</v>
      </c>
      <c r="G58" s="45">
        <v>0.123</v>
      </c>
      <c r="H58" s="111"/>
    </row>
    <row r="59" spans="1:9" ht="12.75" customHeight="1" x14ac:dyDescent="0.25">
      <c r="A59" s="232"/>
      <c r="B59" s="107" t="s">
        <v>25</v>
      </c>
      <c r="C59" s="13">
        <v>36817</v>
      </c>
      <c r="D59" s="45">
        <v>0.27500000000000002</v>
      </c>
      <c r="E59" s="45">
        <v>0.27900000000000003</v>
      </c>
      <c r="F59" s="45">
        <v>0.20799999999999999</v>
      </c>
      <c r="G59" s="45">
        <v>0.23899999999999999</v>
      </c>
      <c r="H59" s="111"/>
      <c r="I59" s="111"/>
    </row>
    <row r="60" spans="1:9" ht="12.75" customHeight="1" x14ac:dyDescent="0.25">
      <c r="A60" s="232"/>
      <c r="B60" s="107" t="s">
        <v>26</v>
      </c>
      <c r="C60" s="13">
        <v>6624</v>
      </c>
      <c r="D60" s="45">
        <v>0.152</v>
      </c>
      <c r="E60" s="45">
        <v>0.23200000000000001</v>
      </c>
      <c r="F60" s="45">
        <v>0.221</v>
      </c>
      <c r="G60" s="45">
        <v>0.39500000000000002</v>
      </c>
      <c r="H60" s="111"/>
    </row>
    <row r="61" spans="1:9" s="25" customFormat="1" ht="12.75" customHeight="1" x14ac:dyDescent="0.25">
      <c r="A61" s="233"/>
      <c r="B61" s="162" t="s">
        <v>297</v>
      </c>
      <c r="C61" s="163">
        <v>161828</v>
      </c>
      <c r="D61" s="168">
        <v>0.48062140049929553</v>
      </c>
      <c r="E61" s="168">
        <v>0.25380651061620979</v>
      </c>
      <c r="F61" s="168">
        <v>0.13699112638109598</v>
      </c>
      <c r="G61" s="168">
        <v>0.12858096250339868</v>
      </c>
      <c r="H61" s="111"/>
    </row>
    <row r="62" spans="1:9" ht="12.75" customHeight="1" x14ac:dyDescent="0.25">
      <c r="A62" s="234" t="s">
        <v>39</v>
      </c>
      <c r="B62" s="107" t="s">
        <v>22</v>
      </c>
      <c r="C62" s="13">
        <v>5098</v>
      </c>
      <c r="D62" s="45">
        <v>0.48799999999999999</v>
      </c>
      <c r="E62" s="45">
        <v>0.23300000000000001</v>
      </c>
      <c r="F62" s="45">
        <v>0.13700000000000001</v>
      </c>
      <c r="G62" s="45">
        <v>0.14099999999999999</v>
      </c>
      <c r="H62" s="111"/>
    </row>
    <row r="63" spans="1:9" ht="12.75" customHeight="1" x14ac:dyDescent="0.25">
      <c r="A63" s="235"/>
      <c r="B63" s="107" t="s">
        <v>23</v>
      </c>
      <c r="C63" s="13">
        <v>23948</v>
      </c>
      <c r="D63" s="45">
        <v>0.51</v>
      </c>
      <c r="E63" s="45">
        <v>0.25800000000000001</v>
      </c>
      <c r="F63" s="45">
        <v>0.123</v>
      </c>
      <c r="G63" s="45">
        <v>0.109</v>
      </c>
      <c r="H63" s="111"/>
    </row>
    <row r="64" spans="1:9" ht="12.75" customHeight="1" x14ac:dyDescent="0.25">
      <c r="A64" s="235"/>
      <c r="B64" s="107" t="s">
        <v>24</v>
      </c>
      <c r="C64" s="13">
        <v>25622</v>
      </c>
      <c r="D64" s="45">
        <v>0.41199999999999998</v>
      </c>
      <c r="E64" s="45">
        <v>0.27600000000000002</v>
      </c>
      <c r="F64" s="45">
        <v>0.158</v>
      </c>
      <c r="G64" s="45">
        <v>0.154</v>
      </c>
      <c r="H64" s="111"/>
    </row>
    <row r="65" spans="1:9" ht="12.75" customHeight="1" x14ac:dyDescent="0.25">
      <c r="A65" s="235"/>
      <c r="B65" s="107" t="s">
        <v>25</v>
      </c>
      <c r="C65" s="13">
        <v>14977</v>
      </c>
      <c r="D65" s="45">
        <v>0.26100000000000001</v>
      </c>
      <c r="E65" s="45">
        <v>0.26600000000000001</v>
      </c>
      <c r="F65" s="45">
        <v>0.20399999999999999</v>
      </c>
      <c r="G65" s="45">
        <v>0.26900000000000002</v>
      </c>
      <c r="H65" s="111"/>
    </row>
    <row r="66" spans="1:9" ht="12.75" customHeight="1" x14ac:dyDescent="0.25">
      <c r="A66" s="235"/>
      <c r="B66" s="107" t="s">
        <v>26</v>
      </c>
      <c r="C66" s="13">
        <v>1975</v>
      </c>
      <c r="D66" s="45">
        <v>0.11600000000000001</v>
      </c>
      <c r="E66" s="45">
        <v>0.188</v>
      </c>
      <c r="F66" s="45">
        <v>0.215</v>
      </c>
      <c r="G66" s="45">
        <v>0.48099999999999998</v>
      </c>
      <c r="H66" s="111"/>
    </row>
    <row r="67" spans="1:9" s="25" customFormat="1" ht="12.75" customHeight="1" x14ac:dyDescent="0.25">
      <c r="A67" s="184"/>
      <c r="B67" s="162" t="s">
        <v>297</v>
      </c>
      <c r="C67" s="163">
        <v>71620</v>
      </c>
      <c r="D67" s="168">
        <v>0.41036023457134879</v>
      </c>
      <c r="E67" s="168">
        <v>0.26252443451549845</v>
      </c>
      <c r="F67" s="168">
        <v>0.15624127338732197</v>
      </c>
      <c r="G67" s="168">
        <v>0.17087405752583076</v>
      </c>
      <c r="H67" s="111"/>
    </row>
    <row r="68" spans="1:9" x14ac:dyDescent="0.25">
      <c r="A68" s="101" t="s">
        <v>40</v>
      </c>
      <c r="B68" s="25"/>
      <c r="D68" s="25"/>
      <c r="E68" s="25"/>
      <c r="F68" s="25"/>
      <c r="G68" s="25"/>
      <c r="H68" s="111"/>
    </row>
    <row r="69" spans="1:9" x14ac:dyDescent="0.25">
      <c r="H69" s="111"/>
    </row>
    <row r="70" spans="1:9" x14ac:dyDescent="0.25">
      <c r="H70" s="111"/>
    </row>
    <row r="71" spans="1:9" x14ac:dyDescent="0.25">
      <c r="H71" s="111"/>
    </row>
    <row r="72" spans="1:9" ht="24.95" customHeight="1" x14ac:dyDescent="0.25">
      <c r="A72" s="241" t="s">
        <v>187</v>
      </c>
      <c r="B72" s="241"/>
      <c r="C72" s="241"/>
      <c r="D72" s="241"/>
      <c r="E72" s="241"/>
      <c r="F72" s="241"/>
      <c r="G72" s="241"/>
      <c r="H72" s="111"/>
    </row>
    <row r="73" spans="1:9" x14ac:dyDescent="0.25">
      <c r="A73" s="76"/>
      <c r="B73" s="107"/>
      <c r="C73" s="181" t="s">
        <v>38</v>
      </c>
      <c r="D73" s="239"/>
      <c r="E73" s="239"/>
      <c r="F73" s="239"/>
      <c r="G73" s="182"/>
      <c r="H73" s="111"/>
    </row>
    <row r="74" spans="1:9" ht="25.5" x14ac:dyDescent="0.25">
      <c r="A74" s="78" t="s">
        <v>3</v>
      </c>
      <c r="B74" s="88" t="s">
        <v>4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9" ht="12.75" customHeight="1" x14ac:dyDescent="0.25">
      <c r="A75" s="231" t="s">
        <v>45</v>
      </c>
      <c r="B75" s="107" t="s">
        <v>22</v>
      </c>
      <c r="C75" s="13">
        <v>7543</v>
      </c>
      <c r="D75" s="45">
        <v>0.67900000000000005</v>
      </c>
      <c r="E75" s="45">
        <v>0.21299999999999999</v>
      </c>
      <c r="F75" s="45">
        <v>7.0000000000000007E-2</v>
      </c>
      <c r="G75" s="45">
        <v>3.9E-2</v>
      </c>
      <c r="H75" s="111"/>
      <c r="I75" s="111"/>
    </row>
    <row r="76" spans="1:9" ht="12.75" customHeight="1" x14ac:dyDescent="0.25">
      <c r="A76" s="232"/>
      <c r="B76" s="107" t="s">
        <v>23</v>
      </c>
      <c r="C76" s="13">
        <v>43052</v>
      </c>
      <c r="D76" s="45">
        <v>0.67300000000000004</v>
      </c>
      <c r="E76" s="45">
        <v>0.21099999999999999</v>
      </c>
      <c r="F76" s="45">
        <v>7.3999999999999996E-2</v>
      </c>
      <c r="G76" s="45">
        <v>4.2000000000000003E-2</v>
      </c>
      <c r="H76" s="111"/>
    </row>
    <row r="77" spans="1:9" ht="12.75" customHeight="1" x14ac:dyDescent="0.25">
      <c r="A77" s="232"/>
      <c r="B77" s="107" t="s">
        <v>24</v>
      </c>
      <c r="C77" s="13">
        <v>36551</v>
      </c>
      <c r="D77" s="45">
        <v>0.48499999999999999</v>
      </c>
      <c r="E77" s="45">
        <v>0.27300000000000002</v>
      </c>
      <c r="F77" s="45">
        <v>0.13500000000000001</v>
      </c>
      <c r="G77" s="45">
        <v>0.107</v>
      </c>
      <c r="H77" s="111"/>
    </row>
    <row r="78" spans="1:9" ht="12.75" customHeight="1" x14ac:dyDescent="0.25">
      <c r="A78" s="232"/>
      <c r="B78" s="107" t="s">
        <v>25</v>
      </c>
      <c r="C78" s="13">
        <v>24128</v>
      </c>
      <c r="D78" s="45">
        <v>0.309</v>
      </c>
      <c r="E78" s="45">
        <v>0.28100000000000003</v>
      </c>
      <c r="F78" s="45">
        <v>0.20100000000000001</v>
      </c>
      <c r="G78" s="45">
        <v>0.20899999999999999</v>
      </c>
      <c r="H78" s="111"/>
    </row>
    <row r="79" spans="1:9" ht="12.75" customHeight="1" x14ac:dyDescent="0.25">
      <c r="A79" s="232"/>
      <c r="B79" s="107" t="s">
        <v>26</v>
      </c>
      <c r="C79" s="13">
        <v>4334</v>
      </c>
      <c r="D79" s="45">
        <v>0.17399999999999999</v>
      </c>
      <c r="E79" s="45">
        <v>0.249</v>
      </c>
      <c r="F79" s="45">
        <v>0.22</v>
      </c>
      <c r="G79" s="45">
        <v>0.35699999999999998</v>
      </c>
      <c r="H79" s="111"/>
    </row>
    <row r="80" spans="1:9" s="25" customFormat="1" ht="12.75" customHeight="1" x14ac:dyDescent="0.25">
      <c r="A80" s="233"/>
      <c r="B80" s="162" t="s">
        <v>297</v>
      </c>
      <c r="C80" s="163">
        <v>115608</v>
      </c>
      <c r="D80" s="168">
        <v>0.51899522524392772</v>
      </c>
      <c r="E80" s="168">
        <v>0.24706767697737181</v>
      </c>
      <c r="F80" s="168">
        <v>0.12487890111410975</v>
      </c>
      <c r="G80" s="168">
        <v>0.10905819666459068</v>
      </c>
      <c r="H80" s="111"/>
    </row>
    <row r="81" spans="1:8" ht="12.75" customHeight="1" x14ac:dyDescent="0.25">
      <c r="A81" s="234" t="s">
        <v>39</v>
      </c>
      <c r="B81" s="107" t="s">
        <v>22</v>
      </c>
      <c r="C81" s="13">
        <v>3717</v>
      </c>
      <c r="D81" s="45">
        <v>0.46300000000000002</v>
      </c>
      <c r="E81" s="45">
        <v>0.22900000000000001</v>
      </c>
      <c r="F81" s="45">
        <v>0.15</v>
      </c>
      <c r="G81" s="45">
        <v>0.158</v>
      </c>
      <c r="H81" s="111"/>
    </row>
    <row r="82" spans="1:8" ht="12.75" customHeight="1" x14ac:dyDescent="0.25">
      <c r="A82" s="235"/>
      <c r="B82" s="107" t="s">
        <v>23</v>
      </c>
      <c r="C82" s="13">
        <v>15745</v>
      </c>
      <c r="D82" s="45">
        <v>0.56200000000000006</v>
      </c>
      <c r="E82" s="45">
        <v>0.24099999999999999</v>
      </c>
      <c r="F82" s="45">
        <v>0.109</v>
      </c>
      <c r="G82" s="45">
        <v>8.7999999999999995E-2</v>
      </c>
      <c r="H82" s="111"/>
    </row>
    <row r="83" spans="1:8" ht="12.75" customHeight="1" x14ac:dyDescent="0.25">
      <c r="A83" s="235"/>
      <c r="B83" s="107" t="s">
        <v>24</v>
      </c>
      <c r="C83" s="13">
        <v>14189</v>
      </c>
      <c r="D83" s="45">
        <v>0.43</v>
      </c>
      <c r="E83" s="45">
        <v>0.28199999999999997</v>
      </c>
      <c r="F83" s="45">
        <v>0.151</v>
      </c>
      <c r="G83" s="45">
        <v>0.13700000000000001</v>
      </c>
      <c r="H83" s="111"/>
    </row>
    <row r="84" spans="1:8" ht="12.75" customHeight="1" x14ac:dyDescent="0.25">
      <c r="A84" s="235"/>
      <c r="B84" s="107" t="s">
        <v>25</v>
      </c>
      <c r="C84" s="13">
        <v>7377</v>
      </c>
      <c r="D84" s="45">
        <v>0.27600000000000002</v>
      </c>
      <c r="E84" s="45">
        <v>0.27</v>
      </c>
      <c r="F84" s="45">
        <v>0.19600000000000001</v>
      </c>
      <c r="G84" s="45">
        <v>0.25800000000000001</v>
      </c>
      <c r="H84" s="111"/>
    </row>
    <row r="85" spans="1:8" ht="12.75" customHeight="1" x14ac:dyDescent="0.25">
      <c r="A85" s="235"/>
      <c r="B85" s="107" t="s">
        <v>26</v>
      </c>
      <c r="C85" s="13">
        <v>1103</v>
      </c>
      <c r="D85" s="45">
        <v>0.124</v>
      </c>
      <c r="E85" s="45">
        <v>0.19400000000000001</v>
      </c>
      <c r="F85" s="45">
        <v>0.22800000000000001</v>
      </c>
      <c r="G85" s="45">
        <v>0.45300000000000001</v>
      </c>
      <c r="H85" s="111"/>
    </row>
    <row r="86" spans="1:8" s="25" customFormat="1" ht="12.75" customHeight="1" x14ac:dyDescent="0.25">
      <c r="A86" s="184"/>
      <c r="B86" s="162" t="s">
        <v>297</v>
      </c>
      <c r="C86" s="163">
        <v>42131</v>
      </c>
      <c r="D86" s="168">
        <v>0.44736654719802521</v>
      </c>
      <c r="E86" s="168">
        <v>0.25779117514419309</v>
      </c>
      <c r="F86" s="168">
        <v>0.14514253162754268</v>
      </c>
      <c r="G86" s="168">
        <v>0.14969974603023903</v>
      </c>
      <c r="H86" s="111"/>
    </row>
    <row r="87" spans="1:8" x14ac:dyDescent="0.25">
      <c r="A87" s="101" t="s">
        <v>40</v>
      </c>
      <c r="B87" s="25"/>
      <c r="D87" s="25"/>
      <c r="E87" s="25"/>
      <c r="F87" s="25"/>
      <c r="G87" s="25"/>
    </row>
  </sheetData>
  <mergeCells count="18">
    <mergeCell ref="A56:A61"/>
    <mergeCell ref="A62:A67"/>
    <mergeCell ref="A75:A80"/>
    <mergeCell ref="A81:A86"/>
    <mergeCell ref="A53:G53"/>
    <mergeCell ref="C54:G54"/>
    <mergeCell ref="A72:G72"/>
    <mergeCell ref="C73:G73"/>
    <mergeCell ref="A3:F3"/>
    <mergeCell ref="B4:F4"/>
    <mergeCell ref="A15:G15"/>
    <mergeCell ref="C16:G16"/>
    <mergeCell ref="A34:G34"/>
    <mergeCell ref="C35:G35"/>
    <mergeCell ref="A18:A23"/>
    <mergeCell ref="A24:A29"/>
    <mergeCell ref="A37:A42"/>
    <mergeCell ref="A43:A4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8"/>
  <sheetViews>
    <sheetView workbookViewId="0">
      <selection activeCell="B86" sqref="B86:G86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8" x14ac:dyDescent="0.25">
      <c r="A1"/>
    </row>
    <row r="3" spans="1:8" ht="24.95" customHeight="1" x14ac:dyDescent="0.25">
      <c r="A3" s="178" t="s">
        <v>156</v>
      </c>
      <c r="B3" s="178"/>
      <c r="C3" s="178"/>
      <c r="D3" s="178"/>
      <c r="E3" s="178"/>
      <c r="F3" s="178"/>
    </row>
    <row r="4" spans="1:8" x14ac:dyDescent="0.25">
      <c r="A4" s="107"/>
      <c r="B4" s="181" t="s">
        <v>38</v>
      </c>
      <c r="C4" s="239"/>
      <c r="D4" s="239"/>
      <c r="E4" s="239"/>
      <c r="F4" s="182"/>
    </row>
    <row r="5" spans="1:8" ht="25.5" x14ac:dyDescent="0.25">
      <c r="A5" s="88" t="s">
        <v>6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8" ht="12.75" customHeight="1" x14ac:dyDescent="0.25">
      <c r="A6" s="107" t="s">
        <v>22</v>
      </c>
      <c r="B6" s="13">
        <v>61623</v>
      </c>
      <c r="C6" s="45">
        <v>0.85899999999999999</v>
      </c>
      <c r="D6" s="45">
        <v>0.123</v>
      </c>
      <c r="E6" s="45">
        <v>1.6E-2</v>
      </c>
      <c r="F6" s="45">
        <v>2E-3</v>
      </c>
      <c r="G6" s="135"/>
    </row>
    <row r="7" spans="1:8" ht="12.75" customHeight="1" x14ac:dyDescent="0.25">
      <c r="A7" s="107" t="s">
        <v>23</v>
      </c>
      <c r="B7" s="13">
        <v>85832</v>
      </c>
      <c r="C7" s="45">
        <v>0.83199999999999996</v>
      </c>
      <c r="D7" s="45">
        <v>0.14299999999999999</v>
      </c>
      <c r="E7" s="45">
        <v>2.1999999999999999E-2</v>
      </c>
      <c r="F7" s="45">
        <v>3.0000000000000001E-3</v>
      </c>
      <c r="G7" s="135"/>
      <c r="H7" s="111"/>
    </row>
    <row r="8" spans="1:8" ht="12.75" customHeight="1" x14ac:dyDescent="0.25">
      <c r="A8" s="107" t="s">
        <v>24</v>
      </c>
      <c r="B8" s="13">
        <v>64561</v>
      </c>
      <c r="C8" s="45">
        <v>0.67</v>
      </c>
      <c r="D8" s="45">
        <v>0.26700000000000002</v>
      </c>
      <c r="E8" s="45">
        <v>5.2999999999999999E-2</v>
      </c>
      <c r="F8" s="45">
        <v>0.01</v>
      </c>
      <c r="G8" s="135"/>
    </row>
    <row r="9" spans="1:8" ht="12.75" customHeight="1" x14ac:dyDescent="0.25">
      <c r="A9" s="107" t="s">
        <v>25</v>
      </c>
      <c r="B9" s="13">
        <v>77011</v>
      </c>
      <c r="C9" s="45">
        <v>0.371</v>
      </c>
      <c r="D9" s="45">
        <v>0.41299999999999998</v>
      </c>
      <c r="E9" s="45">
        <v>0.16500000000000001</v>
      </c>
      <c r="F9" s="45">
        <v>5.0999999999999997E-2</v>
      </c>
      <c r="G9" s="135"/>
    </row>
    <row r="10" spans="1:8" ht="12.75" customHeight="1" x14ac:dyDescent="0.25">
      <c r="A10" s="107" t="s">
        <v>26</v>
      </c>
      <c r="B10" s="13">
        <v>130290</v>
      </c>
      <c r="C10" s="45">
        <v>3.7999999999999999E-2</v>
      </c>
      <c r="D10" s="45">
        <v>0.28499999999999998</v>
      </c>
      <c r="E10" s="45">
        <v>0.29299999999999998</v>
      </c>
      <c r="F10" s="45">
        <v>0.38400000000000001</v>
      </c>
      <c r="G10" s="135"/>
    </row>
    <row r="11" spans="1:8" ht="12.75" customHeight="1" x14ac:dyDescent="0.25">
      <c r="A11" s="165" t="s">
        <v>297</v>
      </c>
      <c r="B11" s="166">
        <v>419317</v>
      </c>
      <c r="C11" s="169">
        <v>0.47978259884526503</v>
      </c>
      <c r="D11" s="169">
        <v>0.25278250106721167</v>
      </c>
      <c r="E11" s="169">
        <v>0.13643138723209411</v>
      </c>
      <c r="F11" s="169">
        <v>0.13100351285542919</v>
      </c>
      <c r="G11" s="135"/>
    </row>
    <row r="12" spans="1:8" x14ac:dyDescent="0.25">
      <c r="A12" s="101"/>
      <c r="B12" s="111"/>
    </row>
    <row r="15" spans="1:8" ht="24.95" customHeight="1" x14ac:dyDescent="0.25">
      <c r="A15" s="178" t="s">
        <v>188</v>
      </c>
      <c r="B15" s="178"/>
      <c r="C15" s="178"/>
      <c r="D15" s="178"/>
      <c r="E15" s="178"/>
      <c r="F15" s="178"/>
      <c r="G15" s="178"/>
    </row>
    <row r="16" spans="1:8" x14ac:dyDescent="0.25">
      <c r="A16" s="77"/>
      <c r="B16" s="107"/>
      <c r="C16" s="181" t="s">
        <v>38</v>
      </c>
      <c r="D16" s="239"/>
      <c r="E16" s="239"/>
      <c r="F16" s="239"/>
      <c r="G16" s="182"/>
    </row>
    <row r="17" spans="1:10" ht="25.5" x14ac:dyDescent="0.25">
      <c r="A17" s="78" t="s">
        <v>3</v>
      </c>
      <c r="B17" s="88" t="s">
        <v>6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10" ht="12.75" customHeight="1" x14ac:dyDescent="0.25">
      <c r="A18" s="231" t="s">
        <v>45</v>
      </c>
      <c r="B18" s="107" t="s">
        <v>22</v>
      </c>
      <c r="C18" s="13">
        <v>51461</v>
      </c>
      <c r="D18" s="45">
        <v>0.84399999999999997</v>
      </c>
      <c r="E18" s="45">
        <v>0.13500000000000001</v>
      </c>
      <c r="F18" s="45">
        <v>1.7999999999999999E-2</v>
      </c>
      <c r="G18" s="45">
        <v>2E-3</v>
      </c>
    </row>
    <row r="19" spans="1:10" ht="12.75" customHeight="1" x14ac:dyDescent="0.25">
      <c r="A19" s="232"/>
      <c r="B19" s="107" t="s">
        <v>23</v>
      </c>
      <c r="C19" s="13">
        <v>65738</v>
      </c>
      <c r="D19" s="45">
        <v>0.81599999999999995</v>
      </c>
      <c r="E19" s="45">
        <v>0.156</v>
      </c>
      <c r="F19" s="45">
        <v>2.5000000000000001E-2</v>
      </c>
      <c r="G19" s="45">
        <v>4.0000000000000001E-3</v>
      </c>
    </row>
    <row r="20" spans="1:10" ht="12.75" customHeight="1" x14ac:dyDescent="0.25">
      <c r="A20" s="232"/>
      <c r="B20" s="107" t="s">
        <v>24</v>
      </c>
      <c r="C20" s="13">
        <v>45591</v>
      </c>
      <c r="D20" s="45">
        <v>0.64400000000000002</v>
      </c>
      <c r="E20" s="45">
        <v>0.28499999999999998</v>
      </c>
      <c r="F20" s="45">
        <v>0.06</v>
      </c>
      <c r="G20" s="45">
        <v>1.0999999999999999E-2</v>
      </c>
    </row>
    <row r="21" spans="1:10" ht="12.75" customHeight="1" x14ac:dyDescent="0.25">
      <c r="A21" s="232"/>
      <c r="B21" s="107" t="s">
        <v>25</v>
      </c>
      <c r="C21" s="13">
        <v>52784</v>
      </c>
      <c r="D21" s="45">
        <v>0.34799999999999998</v>
      </c>
      <c r="E21" s="45">
        <v>0.41899999999999998</v>
      </c>
      <c r="F21" s="45">
        <v>0.17699999999999999</v>
      </c>
      <c r="G21" s="45">
        <v>5.7000000000000002E-2</v>
      </c>
    </row>
    <row r="22" spans="1:10" ht="12.75" customHeight="1" x14ac:dyDescent="0.25">
      <c r="A22" s="232"/>
      <c r="B22" s="107" t="s">
        <v>26</v>
      </c>
      <c r="C22" s="13">
        <v>80398</v>
      </c>
      <c r="D22" s="45">
        <v>4.1000000000000002E-2</v>
      </c>
      <c r="E22" s="45">
        <v>0.27100000000000002</v>
      </c>
      <c r="F22" s="45">
        <v>0.29899999999999999</v>
      </c>
      <c r="G22" s="45">
        <v>0.38900000000000001</v>
      </c>
      <c r="H22" s="111"/>
      <c r="J22" s="111"/>
    </row>
    <row r="23" spans="1:10" ht="12.75" customHeight="1" x14ac:dyDescent="0.25">
      <c r="A23" s="233"/>
      <c r="B23" s="162" t="s">
        <v>297</v>
      </c>
      <c r="C23" s="163">
        <v>295972</v>
      </c>
      <c r="D23" s="168">
        <v>0.5002804319327504</v>
      </c>
      <c r="E23" s="168">
        <v>0.25030070412066008</v>
      </c>
      <c r="F23" s="168">
        <v>0.13057991972213587</v>
      </c>
      <c r="G23" s="168">
        <v>0.11883894422445367</v>
      </c>
      <c r="H23" s="111"/>
      <c r="I23" s="111"/>
      <c r="J23" s="136"/>
    </row>
    <row r="24" spans="1:10" ht="12.75" customHeight="1" x14ac:dyDescent="0.25">
      <c r="A24" s="234" t="s">
        <v>39</v>
      </c>
      <c r="B24" s="107" t="s">
        <v>22</v>
      </c>
      <c r="C24" s="13">
        <v>9581</v>
      </c>
      <c r="D24" s="45">
        <v>0.93200000000000005</v>
      </c>
      <c r="E24" s="45">
        <v>6.0999999999999999E-2</v>
      </c>
      <c r="F24" s="45">
        <v>7.0000000000000001E-3</v>
      </c>
      <c r="G24" s="45">
        <v>0</v>
      </c>
      <c r="H24" s="111"/>
    </row>
    <row r="25" spans="1:10" ht="12.75" customHeight="1" x14ac:dyDescent="0.25">
      <c r="A25" s="235"/>
      <c r="B25" s="107" t="s">
        <v>23</v>
      </c>
      <c r="C25" s="13">
        <v>19598</v>
      </c>
      <c r="D25" s="45">
        <v>0.88500000000000001</v>
      </c>
      <c r="E25" s="45">
        <v>0.1</v>
      </c>
      <c r="F25" s="45">
        <v>1.4E-2</v>
      </c>
      <c r="G25" s="45">
        <v>1E-3</v>
      </c>
      <c r="H25" s="111"/>
    </row>
    <row r="26" spans="1:10" ht="12.75" customHeight="1" x14ac:dyDescent="0.25">
      <c r="A26" s="235"/>
      <c r="B26" s="107" t="s">
        <v>24</v>
      </c>
      <c r="C26" s="13">
        <v>18665</v>
      </c>
      <c r="D26" s="45">
        <v>0.73599999999999999</v>
      </c>
      <c r="E26" s="45">
        <v>0.222</v>
      </c>
      <c r="F26" s="45">
        <v>3.5999999999999997E-2</v>
      </c>
      <c r="G26" s="45">
        <v>6.0000000000000001E-3</v>
      </c>
      <c r="H26" s="111"/>
    </row>
    <row r="27" spans="1:10" ht="12.75" customHeight="1" x14ac:dyDescent="0.25">
      <c r="A27" s="235"/>
      <c r="B27" s="107" t="s">
        <v>25</v>
      </c>
      <c r="C27" s="13">
        <v>23886</v>
      </c>
      <c r="D27" s="45">
        <v>0.42499999999999999</v>
      </c>
      <c r="E27" s="45">
        <v>0.4</v>
      </c>
      <c r="F27" s="45">
        <v>0.13700000000000001</v>
      </c>
      <c r="G27" s="45">
        <v>3.7999999999999999E-2</v>
      </c>
      <c r="H27" s="111"/>
    </row>
    <row r="28" spans="1:10" ht="12.75" customHeight="1" x14ac:dyDescent="0.25">
      <c r="A28" s="235"/>
      <c r="B28" s="107" t="s">
        <v>26</v>
      </c>
      <c r="C28" s="13">
        <v>49290</v>
      </c>
      <c r="D28" s="45">
        <v>3.4000000000000002E-2</v>
      </c>
      <c r="E28" s="45">
        <v>0.307</v>
      </c>
      <c r="F28" s="45">
        <v>0.28399999999999997</v>
      </c>
      <c r="G28" s="45">
        <v>0.375</v>
      </c>
      <c r="H28" s="111"/>
      <c r="I28" s="111"/>
    </row>
    <row r="29" spans="1:10" ht="12.75" customHeight="1" x14ac:dyDescent="0.25">
      <c r="A29" s="184"/>
      <c r="B29" s="162" t="s">
        <v>297</v>
      </c>
      <c r="C29" s="163">
        <v>121020</v>
      </c>
      <c r="D29" s="168">
        <v>0.42834242274004297</v>
      </c>
      <c r="E29" s="168">
        <v>0.25944471988101142</v>
      </c>
      <c r="F29" s="168">
        <v>0.15095025615600727</v>
      </c>
      <c r="G29" s="168">
        <v>0.16126260122293837</v>
      </c>
      <c r="H29" s="111"/>
      <c r="I29" s="111"/>
    </row>
    <row r="30" spans="1:10" x14ac:dyDescent="0.25">
      <c r="A30" s="101" t="s">
        <v>40</v>
      </c>
      <c r="H30" s="111"/>
    </row>
    <row r="31" spans="1:10" x14ac:dyDescent="0.25">
      <c r="H31" s="111"/>
    </row>
    <row r="32" spans="1:10" x14ac:dyDescent="0.25">
      <c r="H32" s="111"/>
    </row>
    <row r="33" spans="1:9" x14ac:dyDescent="0.25">
      <c r="H33" s="111"/>
    </row>
    <row r="34" spans="1:9" ht="24.95" customHeight="1" x14ac:dyDescent="0.25">
      <c r="A34" s="241" t="s">
        <v>189</v>
      </c>
      <c r="B34" s="241"/>
      <c r="C34" s="241"/>
      <c r="D34" s="241"/>
      <c r="E34" s="241"/>
      <c r="F34" s="241"/>
      <c r="G34" s="241"/>
      <c r="H34" s="111"/>
    </row>
    <row r="35" spans="1:9" x14ac:dyDescent="0.25">
      <c r="A35" s="76"/>
      <c r="B35" s="107"/>
      <c r="C35" s="181" t="s">
        <v>38</v>
      </c>
      <c r="D35" s="239"/>
      <c r="E35" s="239"/>
      <c r="F35" s="239"/>
      <c r="G35" s="182"/>
      <c r="H35" s="111"/>
    </row>
    <row r="36" spans="1:9" ht="25.5" x14ac:dyDescent="0.25">
      <c r="A36" s="78" t="s">
        <v>0</v>
      </c>
      <c r="B36" s="88" t="s">
        <v>6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9" ht="12.75" customHeight="1" x14ac:dyDescent="0.25">
      <c r="A37" s="231" t="s">
        <v>1</v>
      </c>
      <c r="B37" s="107" t="s">
        <v>22</v>
      </c>
      <c r="C37" s="13">
        <v>25348</v>
      </c>
      <c r="D37" s="45">
        <v>0.872</v>
      </c>
      <c r="E37" s="45">
        <v>0.111</v>
      </c>
      <c r="F37" s="45">
        <v>1.4999999999999999E-2</v>
      </c>
      <c r="G37" s="45">
        <v>2E-3</v>
      </c>
      <c r="H37" s="111"/>
    </row>
    <row r="38" spans="1:9" ht="12.75" customHeight="1" x14ac:dyDescent="0.25">
      <c r="A38" s="232"/>
      <c r="B38" s="107" t="s">
        <v>23</v>
      </c>
      <c r="C38" s="13">
        <v>34662</v>
      </c>
      <c r="D38" s="45">
        <v>0.83699999999999997</v>
      </c>
      <c r="E38" s="45">
        <v>0.13800000000000001</v>
      </c>
      <c r="F38" s="45">
        <v>2.1999999999999999E-2</v>
      </c>
      <c r="G38" s="45">
        <v>3.0000000000000001E-3</v>
      </c>
      <c r="H38" s="111"/>
    </row>
    <row r="39" spans="1:9" ht="12.75" customHeight="1" x14ac:dyDescent="0.25">
      <c r="A39" s="232"/>
      <c r="B39" s="107" t="s">
        <v>24</v>
      </c>
      <c r="C39" s="13">
        <v>24385</v>
      </c>
      <c r="D39" s="45">
        <v>0.66500000000000004</v>
      </c>
      <c r="E39" s="45">
        <v>0.27100000000000002</v>
      </c>
      <c r="F39" s="45">
        <v>5.3999999999999999E-2</v>
      </c>
      <c r="G39" s="45">
        <v>0.01</v>
      </c>
      <c r="H39" s="111"/>
    </row>
    <row r="40" spans="1:9" ht="12.75" customHeight="1" x14ac:dyDescent="0.25">
      <c r="A40" s="232"/>
      <c r="B40" s="107" t="s">
        <v>25</v>
      </c>
      <c r="C40" s="13">
        <v>27978</v>
      </c>
      <c r="D40" s="45">
        <v>0.36199999999999999</v>
      </c>
      <c r="E40" s="45">
        <v>0.42099999999999999</v>
      </c>
      <c r="F40" s="45">
        <v>0.16600000000000001</v>
      </c>
      <c r="G40" s="45">
        <v>5.0999999999999997E-2</v>
      </c>
      <c r="H40" s="111"/>
    </row>
    <row r="41" spans="1:9" ht="12.75" customHeight="1" x14ac:dyDescent="0.25">
      <c r="A41" s="232"/>
      <c r="B41" s="107" t="s">
        <v>26</v>
      </c>
      <c r="C41" s="13">
        <v>46297</v>
      </c>
      <c r="D41" s="45">
        <v>4.1000000000000002E-2</v>
      </c>
      <c r="E41" s="45">
        <v>0.29499999999999998</v>
      </c>
      <c r="F41" s="45">
        <v>0.29299999999999998</v>
      </c>
      <c r="G41" s="45">
        <v>0.372</v>
      </c>
      <c r="H41" s="111"/>
    </row>
    <row r="42" spans="1:9" ht="12.75" customHeight="1" x14ac:dyDescent="0.25">
      <c r="A42" s="233"/>
      <c r="B42" s="162" t="s">
        <v>297</v>
      </c>
      <c r="C42" s="163">
        <v>158670</v>
      </c>
      <c r="D42" s="168">
        <v>0.50001260477721055</v>
      </c>
      <c r="E42" s="168">
        <v>0.24982038192474948</v>
      </c>
      <c r="F42" s="168">
        <v>0.13030818680279826</v>
      </c>
      <c r="G42" s="168">
        <v>0.1198588264952417</v>
      </c>
      <c r="H42" s="111"/>
    </row>
    <row r="43" spans="1:9" ht="12.75" customHeight="1" x14ac:dyDescent="0.25">
      <c r="A43" s="231" t="s">
        <v>2</v>
      </c>
      <c r="B43" s="107" t="s">
        <v>22</v>
      </c>
      <c r="C43" s="13">
        <v>31878</v>
      </c>
      <c r="D43" s="45">
        <v>0.84699999999999998</v>
      </c>
      <c r="E43" s="45">
        <v>0.13300000000000001</v>
      </c>
      <c r="F43" s="45">
        <v>1.7999999999999999E-2</v>
      </c>
      <c r="G43" s="45">
        <v>2E-3</v>
      </c>
      <c r="H43" s="111"/>
      <c r="I43" s="111"/>
    </row>
    <row r="44" spans="1:9" ht="12.75" customHeight="1" x14ac:dyDescent="0.25">
      <c r="A44" s="232"/>
      <c r="B44" s="107" t="s">
        <v>23</v>
      </c>
      <c r="C44" s="13">
        <v>45110</v>
      </c>
      <c r="D44" s="45">
        <v>0.82699999999999996</v>
      </c>
      <c r="E44" s="45">
        <v>0.14699999999999999</v>
      </c>
      <c r="F44" s="45">
        <v>2.3E-2</v>
      </c>
      <c r="G44" s="45">
        <v>3.0000000000000001E-3</v>
      </c>
      <c r="H44" s="111"/>
    </row>
    <row r="45" spans="1:9" ht="12.75" customHeight="1" x14ac:dyDescent="0.25">
      <c r="A45" s="232"/>
      <c r="B45" s="107" t="s">
        <v>24</v>
      </c>
      <c r="C45" s="13">
        <v>35802</v>
      </c>
      <c r="D45" s="45">
        <v>0.67200000000000004</v>
      </c>
      <c r="E45" s="45">
        <v>0.26500000000000001</v>
      </c>
      <c r="F45" s="45">
        <v>5.2999999999999999E-2</v>
      </c>
      <c r="G45" s="45">
        <v>0.01</v>
      </c>
      <c r="H45" s="111"/>
    </row>
    <row r="46" spans="1:9" ht="12.75" customHeight="1" x14ac:dyDescent="0.25">
      <c r="A46" s="232"/>
      <c r="B46" s="107" t="s">
        <v>25</v>
      </c>
      <c r="C46" s="13">
        <v>44282</v>
      </c>
      <c r="D46" s="45">
        <v>0.376</v>
      </c>
      <c r="E46" s="45">
        <v>0.40699999999999997</v>
      </c>
      <c r="F46" s="45">
        <v>0.16500000000000001</v>
      </c>
      <c r="G46" s="45">
        <v>5.1999999999999998E-2</v>
      </c>
      <c r="H46" s="111"/>
    </row>
    <row r="47" spans="1:9" ht="12.75" customHeight="1" x14ac:dyDescent="0.25">
      <c r="A47" s="232"/>
      <c r="B47" s="107" t="s">
        <v>26</v>
      </c>
      <c r="C47" s="13">
        <v>77559</v>
      </c>
      <c r="D47" s="45">
        <v>3.5999999999999997E-2</v>
      </c>
      <c r="E47" s="45">
        <v>0.28000000000000003</v>
      </c>
      <c r="F47" s="45">
        <v>0.29299999999999998</v>
      </c>
      <c r="G47" s="45">
        <v>0.39100000000000001</v>
      </c>
      <c r="H47" s="111"/>
    </row>
    <row r="48" spans="1:9" ht="12.75" customHeight="1" x14ac:dyDescent="0.25">
      <c r="A48" s="233"/>
      <c r="B48" s="162" t="s">
        <v>297</v>
      </c>
      <c r="C48" s="163">
        <v>234631</v>
      </c>
      <c r="D48" s="168">
        <v>0.45961957286121613</v>
      </c>
      <c r="E48" s="168">
        <v>0.25626196026952958</v>
      </c>
      <c r="F48" s="168">
        <v>0.14276459632358895</v>
      </c>
      <c r="G48" s="168">
        <v>0.14135387054566531</v>
      </c>
      <c r="H48" s="111"/>
    </row>
    <row r="49" spans="1:9" x14ac:dyDescent="0.25">
      <c r="A49" s="101" t="s">
        <v>41</v>
      </c>
      <c r="H49" s="111"/>
    </row>
    <row r="50" spans="1:9" x14ac:dyDescent="0.25">
      <c r="H50" s="111"/>
    </row>
    <row r="51" spans="1:9" x14ac:dyDescent="0.25">
      <c r="H51" s="111"/>
    </row>
    <row r="52" spans="1:9" x14ac:dyDescent="0.25">
      <c r="H52" s="111"/>
    </row>
    <row r="53" spans="1:9" ht="24.95" customHeight="1" x14ac:dyDescent="0.25">
      <c r="A53" s="241" t="s">
        <v>190</v>
      </c>
      <c r="B53" s="241"/>
      <c r="C53" s="241"/>
      <c r="D53" s="241"/>
      <c r="E53" s="241"/>
      <c r="F53" s="241"/>
      <c r="G53" s="241"/>
      <c r="H53" s="111"/>
    </row>
    <row r="54" spans="1:9" x14ac:dyDescent="0.25">
      <c r="A54" s="77"/>
      <c r="B54" s="107"/>
      <c r="C54" s="181" t="s">
        <v>38</v>
      </c>
      <c r="D54" s="239"/>
      <c r="E54" s="239"/>
      <c r="F54" s="239"/>
      <c r="G54" s="182"/>
      <c r="H54" s="111"/>
    </row>
    <row r="55" spans="1:9" ht="25.5" x14ac:dyDescent="0.25">
      <c r="A55" s="78" t="s">
        <v>3</v>
      </c>
      <c r="B55" s="88" t="s">
        <v>6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9" ht="12.75" customHeight="1" x14ac:dyDescent="0.25">
      <c r="A56" s="231" t="s">
        <v>45</v>
      </c>
      <c r="B56" s="107" t="s">
        <v>22</v>
      </c>
      <c r="C56" s="13">
        <v>27216</v>
      </c>
      <c r="D56" s="45">
        <v>0.83199999999999996</v>
      </c>
      <c r="E56" s="45">
        <v>0.14599999999999999</v>
      </c>
      <c r="F56" s="45">
        <v>0.02</v>
      </c>
      <c r="G56" s="45">
        <v>2E-3</v>
      </c>
      <c r="H56" s="111"/>
    </row>
    <row r="57" spans="1:9" ht="12.75" customHeight="1" x14ac:dyDescent="0.25">
      <c r="A57" s="232"/>
      <c r="B57" s="107" t="s">
        <v>23</v>
      </c>
      <c r="C57" s="13">
        <v>34446</v>
      </c>
      <c r="D57" s="45">
        <v>0.80800000000000005</v>
      </c>
      <c r="E57" s="45">
        <v>0.16200000000000001</v>
      </c>
      <c r="F57" s="45">
        <v>2.5999999999999999E-2</v>
      </c>
      <c r="G57" s="45">
        <v>4.0000000000000001E-3</v>
      </c>
      <c r="H57" s="111"/>
    </row>
    <row r="58" spans="1:9" ht="12.75" customHeight="1" x14ac:dyDescent="0.25">
      <c r="A58" s="232"/>
      <c r="B58" s="107" t="s">
        <v>24</v>
      </c>
      <c r="C58" s="13">
        <v>24458</v>
      </c>
      <c r="D58" s="45">
        <v>0.63700000000000001</v>
      </c>
      <c r="E58" s="45">
        <v>0.28899999999999998</v>
      </c>
      <c r="F58" s="45">
        <v>6.2E-2</v>
      </c>
      <c r="G58" s="45">
        <v>1.2E-2</v>
      </c>
      <c r="H58" s="111"/>
    </row>
    <row r="59" spans="1:9" ht="12.75" customHeight="1" x14ac:dyDescent="0.25">
      <c r="A59" s="232"/>
      <c r="B59" s="107" t="s">
        <v>25</v>
      </c>
      <c r="C59" s="13">
        <v>29326</v>
      </c>
      <c r="D59" s="45">
        <v>0.34100000000000003</v>
      </c>
      <c r="E59" s="45">
        <v>0.41699999999999998</v>
      </c>
      <c r="F59" s="45">
        <v>0.18099999999999999</v>
      </c>
      <c r="G59" s="45">
        <v>6.0999999999999999E-2</v>
      </c>
      <c r="H59" s="111"/>
      <c r="I59" s="111"/>
    </row>
    <row r="60" spans="1:9" ht="12.75" customHeight="1" x14ac:dyDescent="0.25">
      <c r="A60" s="232"/>
      <c r="B60" s="107" t="s">
        <v>26</v>
      </c>
      <c r="C60" s="13">
        <v>46382</v>
      </c>
      <c r="D60" s="45">
        <v>3.6999999999999998E-2</v>
      </c>
      <c r="E60" s="45">
        <v>0.26300000000000001</v>
      </c>
      <c r="F60" s="45">
        <v>0.3</v>
      </c>
      <c r="G60" s="45">
        <v>0.4</v>
      </c>
      <c r="H60" s="111"/>
    </row>
    <row r="61" spans="1:9" ht="12.75" customHeight="1" x14ac:dyDescent="0.25">
      <c r="A61" s="233"/>
      <c r="B61" s="162" t="s">
        <v>297</v>
      </c>
      <c r="C61" s="163">
        <v>161828</v>
      </c>
      <c r="D61" s="168">
        <v>0.48062140049929553</v>
      </c>
      <c r="E61" s="168">
        <v>0.25380651061620979</v>
      </c>
      <c r="F61" s="168">
        <v>0.13699112638109598</v>
      </c>
      <c r="G61" s="168">
        <v>0.12858096250339868</v>
      </c>
      <c r="H61" s="111"/>
    </row>
    <row r="62" spans="1:9" ht="12.75" customHeight="1" x14ac:dyDescent="0.25">
      <c r="A62" s="234" t="s">
        <v>39</v>
      </c>
      <c r="B62" s="107" t="s">
        <v>22</v>
      </c>
      <c r="C62" s="13">
        <v>4353</v>
      </c>
      <c r="D62" s="45">
        <v>0.92900000000000005</v>
      </c>
      <c r="E62" s="45">
        <v>6.5000000000000002E-2</v>
      </c>
      <c r="F62" s="45">
        <v>6.0000000000000001E-3</v>
      </c>
      <c r="G62" s="45">
        <v>0</v>
      </c>
      <c r="H62" s="111"/>
    </row>
    <row r="63" spans="1:9" ht="12.75" customHeight="1" x14ac:dyDescent="0.25">
      <c r="A63" s="235"/>
      <c r="B63" s="107" t="s">
        <v>23</v>
      </c>
      <c r="C63" s="13">
        <v>10412</v>
      </c>
      <c r="D63" s="45">
        <v>0.88900000000000001</v>
      </c>
      <c r="E63" s="45">
        <v>9.6000000000000002E-2</v>
      </c>
      <c r="F63" s="45">
        <v>1.4E-2</v>
      </c>
      <c r="G63" s="45">
        <v>1E-3</v>
      </c>
      <c r="H63" s="111"/>
    </row>
    <row r="64" spans="1:9" ht="12.75" customHeight="1" x14ac:dyDescent="0.25">
      <c r="A64" s="235"/>
      <c r="B64" s="107" t="s">
        <v>24</v>
      </c>
      <c r="C64" s="13">
        <v>11177</v>
      </c>
      <c r="D64" s="45">
        <v>0.752</v>
      </c>
      <c r="E64" s="45">
        <v>0.21</v>
      </c>
      <c r="F64" s="45">
        <v>3.3000000000000002E-2</v>
      </c>
      <c r="G64" s="45">
        <v>5.0000000000000001E-3</v>
      </c>
      <c r="H64" s="111"/>
    </row>
    <row r="65" spans="1:9" ht="12.75" customHeight="1" x14ac:dyDescent="0.25">
      <c r="A65" s="235"/>
      <c r="B65" s="107" t="s">
        <v>25</v>
      </c>
      <c r="C65" s="13">
        <v>14778</v>
      </c>
      <c r="D65" s="45">
        <v>0.44700000000000001</v>
      </c>
      <c r="E65" s="45">
        <v>0.38700000000000001</v>
      </c>
      <c r="F65" s="45">
        <v>0.13100000000000001</v>
      </c>
      <c r="G65" s="45">
        <v>3.4000000000000002E-2</v>
      </c>
      <c r="H65" s="111"/>
    </row>
    <row r="66" spans="1:9" ht="12.75" customHeight="1" x14ac:dyDescent="0.25">
      <c r="A66" s="235"/>
      <c r="B66" s="107" t="s">
        <v>26</v>
      </c>
      <c r="C66" s="13">
        <v>30900</v>
      </c>
      <c r="D66" s="45">
        <v>3.5000000000000003E-2</v>
      </c>
      <c r="E66" s="45">
        <v>0.30599999999999999</v>
      </c>
      <c r="F66" s="45">
        <v>0.28199999999999997</v>
      </c>
      <c r="G66" s="45">
        <v>0.377</v>
      </c>
      <c r="H66" s="111"/>
    </row>
    <row r="67" spans="1:9" ht="12.75" customHeight="1" x14ac:dyDescent="0.25">
      <c r="A67" s="184"/>
      <c r="B67" s="162" t="s">
        <v>297</v>
      </c>
      <c r="C67" s="163">
        <v>71620</v>
      </c>
      <c r="D67" s="168">
        <v>0.41036023457134879</v>
      </c>
      <c r="E67" s="168">
        <v>0.26252443451549845</v>
      </c>
      <c r="F67" s="168">
        <v>0.15624127338732197</v>
      </c>
      <c r="G67" s="168">
        <v>0.17087405752583076</v>
      </c>
      <c r="H67" s="111"/>
    </row>
    <row r="68" spans="1:9" x14ac:dyDescent="0.25">
      <c r="A68" s="101" t="s">
        <v>40</v>
      </c>
      <c r="H68" s="111"/>
    </row>
    <row r="69" spans="1:9" x14ac:dyDescent="0.25">
      <c r="H69" s="111"/>
    </row>
    <row r="70" spans="1:9" x14ac:dyDescent="0.25">
      <c r="H70" s="111"/>
    </row>
    <row r="71" spans="1:9" x14ac:dyDescent="0.25">
      <c r="H71" s="111"/>
    </row>
    <row r="72" spans="1:9" ht="24.95" customHeight="1" x14ac:dyDescent="0.25">
      <c r="A72" s="241" t="s">
        <v>191</v>
      </c>
      <c r="B72" s="241"/>
      <c r="C72" s="241"/>
      <c r="D72" s="241"/>
      <c r="E72" s="241"/>
      <c r="F72" s="241"/>
      <c r="G72" s="241"/>
      <c r="H72" s="111"/>
    </row>
    <row r="73" spans="1:9" x14ac:dyDescent="0.25">
      <c r="A73" s="76"/>
      <c r="B73" s="107"/>
      <c r="C73" s="181" t="s">
        <v>38</v>
      </c>
      <c r="D73" s="239"/>
      <c r="E73" s="239"/>
      <c r="F73" s="239"/>
      <c r="G73" s="182"/>
      <c r="H73" s="111"/>
    </row>
    <row r="74" spans="1:9" ht="25.5" x14ac:dyDescent="0.25">
      <c r="A74" s="78" t="s">
        <v>3</v>
      </c>
      <c r="B74" s="88" t="s">
        <v>6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9" ht="12.75" customHeight="1" x14ac:dyDescent="0.25">
      <c r="A75" s="231" t="s">
        <v>45</v>
      </c>
      <c r="B75" s="107" t="s">
        <v>22</v>
      </c>
      <c r="C75" s="13">
        <v>20627</v>
      </c>
      <c r="D75" s="45">
        <v>0.85699999999999998</v>
      </c>
      <c r="E75" s="45">
        <v>0.123</v>
      </c>
      <c r="F75" s="45">
        <v>1.7000000000000001E-2</v>
      </c>
      <c r="G75" s="45">
        <v>3.0000000000000001E-3</v>
      </c>
      <c r="H75" s="111"/>
    </row>
    <row r="76" spans="1:9" ht="12.75" customHeight="1" x14ac:dyDescent="0.25">
      <c r="A76" s="232"/>
      <c r="B76" s="107" t="s">
        <v>23</v>
      </c>
      <c r="C76" s="13">
        <v>26657</v>
      </c>
      <c r="D76" s="45">
        <v>0.82399999999999995</v>
      </c>
      <c r="E76" s="45">
        <v>0.14799999999999999</v>
      </c>
      <c r="F76" s="45">
        <v>2.5000000000000001E-2</v>
      </c>
      <c r="G76" s="45">
        <v>4.0000000000000001E-3</v>
      </c>
      <c r="H76" s="111"/>
    </row>
    <row r="77" spans="1:9" ht="12.75" customHeight="1" x14ac:dyDescent="0.25">
      <c r="A77" s="232"/>
      <c r="B77" s="107" t="s">
        <v>24</v>
      </c>
      <c r="C77" s="13">
        <v>18015</v>
      </c>
      <c r="D77" s="45">
        <v>0.65200000000000002</v>
      </c>
      <c r="E77" s="45">
        <v>0.28000000000000003</v>
      </c>
      <c r="F77" s="45">
        <v>5.8000000000000003E-2</v>
      </c>
      <c r="G77" s="45">
        <v>1.0999999999999999E-2</v>
      </c>
      <c r="H77" s="111"/>
      <c r="I77" s="111"/>
    </row>
    <row r="78" spans="1:9" ht="12.75" customHeight="1" x14ac:dyDescent="0.25">
      <c r="A78" s="232"/>
      <c r="B78" s="107" t="s">
        <v>25</v>
      </c>
      <c r="C78" s="13">
        <v>20222</v>
      </c>
      <c r="D78" s="45">
        <v>0.35699999999999998</v>
      </c>
      <c r="E78" s="45">
        <v>0.41899999999999998</v>
      </c>
      <c r="F78" s="45">
        <v>0.17100000000000001</v>
      </c>
      <c r="G78" s="45">
        <v>5.2999999999999999E-2</v>
      </c>
      <c r="H78" s="111"/>
    </row>
    <row r="79" spans="1:9" ht="12.75" customHeight="1" x14ac:dyDescent="0.25">
      <c r="A79" s="232"/>
      <c r="B79" s="107" t="s">
        <v>26</v>
      </c>
      <c r="C79" s="13">
        <v>30087</v>
      </c>
      <c r="D79" s="45">
        <v>4.5999999999999999E-2</v>
      </c>
      <c r="E79" s="45">
        <v>0.28499999999999998</v>
      </c>
      <c r="F79" s="45">
        <v>0.29599999999999999</v>
      </c>
      <c r="G79" s="45">
        <v>0.372</v>
      </c>
      <c r="H79" s="111"/>
    </row>
    <row r="80" spans="1:9" ht="12.75" customHeight="1" x14ac:dyDescent="0.25">
      <c r="A80" s="233"/>
      <c r="B80" s="162" t="s">
        <v>297</v>
      </c>
      <c r="C80" s="163">
        <v>115608</v>
      </c>
      <c r="D80" s="168">
        <v>0.51899522524392772</v>
      </c>
      <c r="E80" s="168">
        <v>0.24706767697737181</v>
      </c>
      <c r="F80" s="168">
        <v>0.12487890111410975</v>
      </c>
      <c r="G80" s="168">
        <v>0.10905819666459068</v>
      </c>
      <c r="H80" s="111"/>
    </row>
    <row r="81" spans="1:8" ht="12.75" customHeight="1" x14ac:dyDescent="0.25">
      <c r="A81" s="234" t="s">
        <v>39</v>
      </c>
      <c r="B81" s="107" t="s">
        <v>22</v>
      </c>
      <c r="C81" s="13">
        <v>4508</v>
      </c>
      <c r="D81" s="45">
        <v>0.93300000000000005</v>
      </c>
      <c r="E81" s="45">
        <v>5.8999999999999997E-2</v>
      </c>
      <c r="F81" s="45">
        <v>8.0000000000000002E-3</v>
      </c>
      <c r="G81" s="45">
        <v>0</v>
      </c>
      <c r="H81" s="111"/>
    </row>
    <row r="82" spans="1:8" ht="12.75" customHeight="1" x14ac:dyDescent="0.25">
      <c r="A82" s="235"/>
      <c r="B82" s="107" t="s">
        <v>23</v>
      </c>
      <c r="C82" s="13">
        <v>7809</v>
      </c>
      <c r="D82" s="45">
        <v>0.879</v>
      </c>
      <c r="E82" s="45">
        <v>0.107</v>
      </c>
      <c r="F82" s="45">
        <v>1.4E-2</v>
      </c>
      <c r="G82" s="45">
        <v>1E-3</v>
      </c>
      <c r="H82" s="111"/>
    </row>
    <row r="83" spans="1:8" ht="12.75" customHeight="1" x14ac:dyDescent="0.25">
      <c r="A83" s="235"/>
      <c r="B83" s="107" t="s">
        <v>24</v>
      </c>
      <c r="C83" s="13">
        <v>6254</v>
      </c>
      <c r="D83" s="45">
        <v>0.70299999999999996</v>
      </c>
      <c r="E83" s="45">
        <v>0.247</v>
      </c>
      <c r="F83" s="45">
        <v>4.3999999999999997E-2</v>
      </c>
      <c r="G83" s="45">
        <v>6.0000000000000001E-3</v>
      </c>
      <c r="H83" s="111"/>
    </row>
    <row r="84" spans="1:8" ht="12.75" customHeight="1" x14ac:dyDescent="0.25">
      <c r="A84" s="235"/>
      <c r="B84" s="107" t="s">
        <v>25</v>
      </c>
      <c r="C84" s="13">
        <v>7614</v>
      </c>
      <c r="D84" s="45">
        <v>0.38</v>
      </c>
      <c r="E84" s="45">
        <v>0.42499999999999999</v>
      </c>
      <c r="F84" s="45">
        <v>0.14899999999999999</v>
      </c>
      <c r="G84" s="45">
        <v>4.4999999999999998E-2</v>
      </c>
      <c r="H84" s="111"/>
    </row>
    <row r="85" spans="1:8" ht="12.75" customHeight="1" x14ac:dyDescent="0.25">
      <c r="A85" s="235"/>
      <c r="B85" s="107" t="s">
        <v>26</v>
      </c>
      <c r="C85" s="13">
        <v>15946</v>
      </c>
      <c r="D85" s="45">
        <v>3.1E-2</v>
      </c>
      <c r="E85" s="45">
        <v>0.312</v>
      </c>
      <c r="F85" s="45">
        <v>0.28599999999999998</v>
      </c>
      <c r="G85" s="45">
        <v>0.371</v>
      </c>
      <c r="H85" s="111"/>
    </row>
    <row r="86" spans="1:8" ht="12.75" customHeight="1" x14ac:dyDescent="0.25">
      <c r="A86" s="184"/>
      <c r="B86" s="162" t="s">
        <v>297</v>
      </c>
      <c r="C86" s="163">
        <v>42131</v>
      </c>
      <c r="D86" s="168">
        <v>0.44736654719802521</v>
      </c>
      <c r="E86" s="168">
        <v>0.25779117514419309</v>
      </c>
      <c r="F86" s="168">
        <v>0.14514253162754268</v>
      </c>
      <c r="G86" s="168">
        <v>0.14969974603023903</v>
      </c>
      <c r="H86" s="111"/>
    </row>
    <row r="87" spans="1:8" x14ac:dyDescent="0.25">
      <c r="A87" s="101" t="s">
        <v>40</v>
      </c>
      <c r="H87" s="111"/>
    </row>
    <row r="88" spans="1:8" x14ac:dyDescent="0.25">
      <c r="C88" s="111"/>
    </row>
  </sheetData>
  <mergeCells count="18">
    <mergeCell ref="A75:A80"/>
    <mergeCell ref="A81:A86"/>
    <mergeCell ref="A34:G34"/>
    <mergeCell ref="C35:G35"/>
    <mergeCell ref="A53:G53"/>
    <mergeCell ref="C54:G54"/>
    <mergeCell ref="A72:G72"/>
    <mergeCell ref="C73:G73"/>
    <mergeCell ref="A37:A42"/>
    <mergeCell ref="A43:A48"/>
    <mergeCell ref="A56:A61"/>
    <mergeCell ref="A62:A67"/>
    <mergeCell ref="A24:A29"/>
    <mergeCell ref="A3:F3"/>
    <mergeCell ref="B4:F4"/>
    <mergeCell ref="A15:G15"/>
    <mergeCell ref="C16:G16"/>
    <mergeCell ref="A18:A23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workbookViewId="0">
      <selection activeCell="J75" sqref="J75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157</v>
      </c>
      <c r="B3" s="241"/>
      <c r="C3" s="241"/>
      <c r="D3" s="241"/>
      <c r="E3" s="241"/>
      <c r="F3" s="241"/>
    </row>
    <row r="4" spans="1:7" x14ac:dyDescent="0.25">
      <c r="A4" s="107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4</v>
      </c>
      <c r="B5" s="88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103469</v>
      </c>
      <c r="C6" s="45">
        <v>0.58599999999999997</v>
      </c>
      <c r="D6" s="45">
        <v>0.22900000000000001</v>
      </c>
      <c r="E6" s="45">
        <v>9.9000000000000005E-2</v>
      </c>
      <c r="F6" s="45">
        <v>8.5999999999999993E-2</v>
      </c>
    </row>
    <row r="7" spans="1:7" ht="12.75" customHeight="1" x14ac:dyDescent="0.25">
      <c r="A7" s="108" t="s">
        <v>28</v>
      </c>
      <c r="B7" s="13">
        <v>402024</v>
      </c>
      <c r="C7" s="45">
        <v>0.73099999999999998</v>
      </c>
      <c r="D7" s="45">
        <v>0.17799999999999999</v>
      </c>
      <c r="E7" s="45">
        <v>5.3999999999999999E-2</v>
      </c>
      <c r="F7" s="45">
        <v>3.6999999999999998E-2</v>
      </c>
    </row>
    <row r="8" spans="1:7" ht="12.75" customHeight="1" x14ac:dyDescent="0.25">
      <c r="A8" s="108" t="s">
        <v>27</v>
      </c>
      <c r="B8" s="13">
        <v>305749</v>
      </c>
      <c r="C8" s="45">
        <v>0.63100000000000001</v>
      </c>
      <c r="D8" s="45">
        <v>0.217</v>
      </c>
      <c r="E8" s="45">
        <v>8.5000000000000006E-2</v>
      </c>
      <c r="F8" s="45">
        <v>6.8000000000000005E-2</v>
      </c>
    </row>
    <row r="9" spans="1:7" ht="12.75" customHeight="1" x14ac:dyDescent="0.25">
      <c r="A9" s="108" t="s">
        <v>29</v>
      </c>
      <c r="B9" s="13">
        <v>185882</v>
      </c>
      <c r="C9" s="45">
        <v>0.44600000000000001</v>
      </c>
      <c r="D9" s="45">
        <v>0.255</v>
      </c>
      <c r="E9" s="45">
        <v>0.14599999999999999</v>
      </c>
      <c r="F9" s="45">
        <v>0.153</v>
      </c>
    </row>
    <row r="10" spans="1:7" ht="12.75" customHeight="1" x14ac:dyDescent="0.25">
      <c r="A10" s="108" t="s">
        <v>30</v>
      </c>
      <c r="B10" s="13">
        <v>25322</v>
      </c>
      <c r="C10" s="45">
        <v>0.23899999999999999</v>
      </c>
      <c r="D10" s="45">
        <v>0.247</v>
      </c>
      <c r="E10" s="45">
        <v>0.19900000000000001</v>
      </c>
      <c r="F10" s="45">
        <v>0.314</v>
      </c>
    </row>
    <row r="11" spans="1:7" ht="12.75" customHeight="1" x14ac:dyDescent="0.25">
      <c r="A11" s="165" t="s">
        <v>297</v>
      </c>
      <c r="B11" s="166">
        <v>1022446</v>
      </c>
      <c r="C11" s="169">
        <v>0.62241428887197958</v>
      </c>
      <c r="D11" s="169">
        <v>0.21037688053941236</v>
      </c>
      <c r="E11" s="169">
        <v>8.7862830897670885E-2</v>
      </c>
      <c r="F11" s="169">
        <v>7.9345999690937224E-2</v>
      </c>
      <c r="G11" s="111"/>
    </row>
    <row r="12" spans="1:7" x14ac:dyDescent="0.25">
      <c r="A12" s="101"/>
      <c r="B12" s="111"/>
    </row>
    <row r="15" spans="1:7" ht="24.95" customHeight="1" x14ac:dyDescent="0.25">
      <c r="A15" s="241" t="s">
        <v>192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7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4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68845</v>
      </c>
      <c r="D18" s="45">
        <v>0.63600000000000001</v>
      </c>
      <c r="E18" s="45">
        <v>0.23</v>
      </c>
      <c r="F18" s="45">
        <v>8.2000000000000003E-2</v>
      </c>
      <c r="G18" s="45">
        <v>5.0999999999999997E-2</v>
      </c>
    </row>
    <row r="19" spans="1:8" ht="12.75" customHeight="1" x14ac:dyDescent="0.25">
      <c r="A19" s="232"/>
      <c r="B19" s="108" t="s">
        <v>28</v>
      </c>
      <c r="C19" s="13">
        <v>374750</v>
      </c>
      <c r="D19" s="45">
        <v>0.75600000000000001</v>
      </c>
      <c r="E19" s="45">
        <v>0.17199999999999999</v>
      </c>
      <c r="F19" s="45">
        <v>4.5999999999999999E-2</v>
      </c>
      <c r="G19" s="45">
        <v>2.5999999999999999E-2</v>
      </c>
    </row>
    <row r="20" spans="1:8" ht="12.75" customHeight="1" x14ac:dyDescent="0.25">
      <c r="A20" s="232"/>
      <c r="B20" s="108" t="s">
        <v>27</v>
      </c>
      <c r="C20" s="13">
        <v>276198</v>
      </c>
      <c r="D20" s="45">
        <v>0.66</v>
      </c>
      <c r="E20" s="45">
        <v>0.21199999999999999</v>
      </c>
      <c r="F20" s="45">
        <v>7.4999999999999997E-2</v>
      </c>
      <c r="G20" s="45">
        <v>5.3999999999999999E-2</v>
      </c>
    </row>
    <row r="21" spans="1:8" ht="12.75" customHeight="1" x14ac:dyDescent="0.25">
      <c r="A21" s="232"/>
      <c r="B21" s="108" t="s">
        <v>29</v>
      </c>
      <c r="C21" s="13">
        <v>161256</v>
      </c>
      <c r="D21" s="45">
        <v>0.47199999999999998</v>
      </c>
      <c r="E21" s="45">
        <v>0.255</v>
      </c>
      <c r="F21" s="45">
        <v>0.13900000000000001</v>
      </c>
      <c r="G21" s="45">
        <v>0.13500000000000001</v>
      </c>
    </row>
    <row r="22" spans="1:8" ht="12.75" customHeight="1" x14ac:dyDescent="0.25">
      <c r="A22" s="232"/>
      <c r="B22" s="108" t="s">
        <v>30</v>
      </c>
      <c r="C22" s="13">
        <v>21186</v>
      </c>
      <c r="D22" s="45">
        <v>0.255</v>
      </c>
      <c r="E22" s="45">
        <v>0.254</v>
      </c>
      <c r="F22" s="45">
        <v>0.19700000000000001</v>
      </c>
      <c r="G22" s="45">
        <v>0.29299999999999998</v>
      </c>
    </row>
    <row r="23" spans="1:8" ht="12.75" customHeight="1" x14ac:dyDescent="0.25">
      <c r="A23" s="233"/>
      <c r="B23" s="162" t="s">
        <v>297</v>
      </c>
      <c r="C23" s="163">
        <v>902235</v>
      </c>
      <c r="D23" s="168">
        <v>0.65492914817093106</v>
      </c>
      <c r="E23" s="168">
        <v>0.20527689570898935</v>
      </c>
      <c r="F23" s="168">
        <v>7.7903207035860941E-2</v>
      </c>
      <c r="G23" s="168">
        <v>6.1890749084218634E-2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34251</v>
      </c>
      <c r="D24" s="45">
        <v>0.48799999999999999</v>
      </c>
      <c r="E24" s="45">
        <v>0.224</v>
      </c>
      <c r="F24" s="45">
        <v>0.13100000000000001</v>
      </c>
      <c r="G24" s="45">
        <v>0.156</v>
      </c>
      <c r="H24" s="111"/>
    </row>
    <row r="25" spans="1:8" ht="12.75" customHeight="1" x14ac:dyDescent="0.25">
      <c r="A25" s="235"/>
      <c r="B25" s="108" t="s">
        <v>28</v>
      </c>
      <c r="C25" s="13">
        <v>26632</v>
      </c>
      <c r="D25" s="45">
        <v>0.38100000000000001</v>
      </c>
      <c r="E25" s="45">
        <v>0.25800000000000001</v>
      </c>
      <c r="F25" s="45">
        <v>0.16</v>
      </c>
      <c r="G25" s="45">
        <v>0.2</v>
      </c>
      <c r="H25" s="111"/>
    </row>
    <row r="26" spans="1:8" ht="12.75" customHeight="1" x14ac:dyDescent="0.25">
      <c r="A26" s="235"/>
      <c r="B26" s="108" t="s">
        <v>27</v>
      </c>
      <c r="C26" s="13">
        <v>28893</v>
      </c>
      <c r="D26" s="45">
        <v>0.35699999999999998</v>
      </c>
      <c r="E26" s="45">
        <v>0.26400000000000001</v>
      </c>
      <c r="F26" s="45">
        <v>0.17199999999999999</v>
      </c>
      <c r="G26" s="45">
        <v>0.20799999999999999</v>
      </c>
      <c r="H26" s="111"/>
    </row>
    <row r="27" spans="1:8" ht="12.75" customHeight="1" x14ac:dyDescent="0.25">
      <c r="A27" s="235"/>
      <c r="B27" s="108" t="s">
        <v>29</v>
      </c>
      <c r="C27" s="13">
        <v>23983</v>
      </c>
      <c r="D27" s="45">
        <v>0.27600000000000002</v>
      </c>
      <c r="E27" s="45">
        <v>0.25600000000000001</v>
      </c>
      <c r="F27" s="45">
        <v>0.193</v>
      </c>
      <c r="G27" s="45">
        <v>0.27500000000000002</v>
      </c>
      <c r="H27" s="111"/>
    </row>
    <row r="28" spans="1:8" ht="12.75" customHeight="1" x14ac:dyDescent="0.25">
      <c r="A28" s="235"/>
      <c r="B28" s="108" t="s">
        <v>30</v>
      </c>
      <c r="C28" s="13">
        <v>3997</v>
      </c>
      <c r="D28" s="45">
        <v>0.153</v>
      </c>
      <c r="E28" s="45">
        <v>0.21199999999999999</v>
      </c>
      <c r="F28" s="45">
        <v>0.21</v>
      </c>
      <c r="G28" s="45">
        <v>0.42599999999999999</v>
      </c>
      <c r="H28" s="111"/>
    </row>
    <row r="29" spans="1:8" ht="12.75" customHeight="1" x14ac:dyDescent="0.25">
      <c r="A29" s="184"/>
      <c r="B29" s="162" t="s">
        <v>297</v>
      </c>
      <c r="C29" s="163">
        <v>117756</v>
      </c>
      <c r="D29" s="168">
        <v>0.37696592954923741</v>
      </c>
      <c r="E29" s="168">
        <v>0.24770712320391317</v>
      </c>
      <c r="F29" s="168">
        <v>0.16310846156459119</v>
      </c>
      <c r="G29" s="168">
        <v>0.21221848568225823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193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7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4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35625</v>
      </c>
      <c r="D37" s="45">
        <v>0.56200000000000006</v>
      </c>
      <c r="E37" s="45">
        <v>0.23100000000000001</v>
      </c>
      <c r="F37" s="45">
        <v>0.104</v>
      </c>
      <c r="G37" s="45">
        <v>0.10299999999999999</v>
      </c>
      <c r="H37" s="111"/>
    </row>
    <row r="38" spans="1:8" ht="12.75" customHeight="1" x14ac:dyDescent="0.25">
      <c r="A38" s="232"/>
      <c r="B38" s="108" t="s">
        <v>28</v>
      </c>
      <c r="C38" s="13">
        <v>156368</v>
      </c>
      <c r="D38" s="45">
        <v>0.72899999999999998</v>
      </c>
      <c r="E38" s="45">
        <v>0.17899999999999999</v>
      </c>
      <c r="F38" s="45">
        <v>5.3999999999999999E-2</v>
      </c>
      <c r="G38" s="45">
        <v>3.7999999999999999E-2</v>
      </c>
      <c r="H38" s="111"/>
    </row>
    <row r="39" spans="1:8" ht="12.75" customHeight="1" x14ac:dyDescent="0.25">
      <c r="A39" s="232"/>
      <c r="B39" s="108" t="s">
        <v>27</v>
      </c>
      <c r="C39" s="13">
        <v>132595</v>
      </c>
      <c r="D39" s="45">
        <v>0.63800000000000001</v>
      </c>
      <c r="E39" s="45">
        <v>0.215</v>
      </c>
      <c r="F39" s="45">
        <v>8.3000000000000004E-2</v>
      </c>
      <c r="G39" s="45">
        <v>6.4000000000000001E-2</v>
      </c>
      <c r="H39" s="111"/>
    </row>
    <row r="40" spans="1:8" ht="12.75" customHeight="1" x14ac:dyDescent="0.25">
      <c r="A40" s="232"/>
      <c r="B40" s="108" t="s">
        <v>29</v>
      </c>
      <c r="C40" s="13">
        <v>84459</v>
      </c>
      <c r="D40" s="45">
        <v>0.45800000000000002</v>
      </c>
      <c r="E40" s="45">
        <v>0.25800000000000001</v>
      </c>
      <c r="F40" s="45">
        <v>0.14299999999999999</v>
      </c>
      <c r="G40" s="45">
        <v>0.14099999999999999</v>
      </c>
      <c r="H40" s="111"/>
    </row>
    <row r="41" spans="1:8" ht="12.75" customHeight="1" x14ac:dyDescent="0.25">
      <c r="A41" s="232"/>
      <c r="B41" s="108" t="s">
        <v>30</v>
      </c>
      <c r="C41" s="13">
        <v>12168</v>
      </c>
      <c r="D41" s="45">
        <v>0.25</v>
      </c>
      <c r="E41" s="45">
        <v>0.254</v>
      </c>
      <c r="F41" s="45">
        <v>0.20399999999999999</v>
      </c>
      <c r="G41" s="45">
        <v>0.29199999999999998</v>
      </c>
      <c r="H41" s="111"/>
    </row>
    <row r="42" spans="1:8" ht="12.75" customHeight="1" x14ac:dyDescent="0.25">
      <c r="A42" s="233"/>
      <c r="B42" s="162" t="s">
        <v>297</v>
      </c>
      <c r="C42" s="163">
        <v>421215</v>
      </c>
      <c r="D42" s="168">
        <v>0.61782225229395915</v>
      </c>
      <c r="E42" s="168">
        <v>0.21299573851833387</v>
      </c>
      <c r="F42" s="168">
        <v>8.9766508790047841E-2</v>
      </c>
      <c r="G42" s="168">
        <v>7.9415500397659156E-2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59427</v>
      </c>
      <c r="D43" s="45">
        <v>0.58499999999999996</v>
      </c>
      <c r="E43" s="45">
        <v>0.23300000000000001</v>
      </c>
      <c r="F43" s="45">
        <v>0.1</v>
      </c>
      <c r="G43" s="45">
        <v>8.2000000000000003E-2</v>
      </c>
      <c r="H43" s="111"/>
    </row>
    <row r="44" spans="1:8" ht="12.75" customHeight="1" x14ac:dyDescent="0.25">
      <c r="A44" s="232"/>
      <c r="B44" s="108" t="s">
        <v>28</v>
      </c>
      <c r="C44" s="13">
        <v>218640</v>
      </c>
      <c r="D44" s="45">
        <v>0.73099999999999998</v>
      </c>
      <c r="E44" s="45">
        <v>0.17699999999999999</v>
      </c>
      <c r="F44" s="45">
        <v>5.3999999999999999E-2</v>
      </c>
      <c r="G44" s="45">
        <v>3.7999999999999999E-2</v>
      </c>
      <c r="H44" s="111"/>
    </row>
    <row r="45" spans="1:8" ht="12.75" customHeight="1" x14ac:dyDescent="0.25">
      <c r="A45" s="232"/>
      <c r="B45" s="108" t="s">
        <v>27</v>
      </c>
      <c r="C45" s="13">
        <v>152864</v>
      </c>
      <c r="D45" s="45">
        <v>0.621</v>
      </c>
      <c r="E45" s="45">
        <v>0.218</v>
      </c>
      <c r="F45" s="45">
        <v>8.6999999999999994E-2</v>
      </c>
      <c r="G45" s="45">
        <v>7.3999999999999996E-2</v>
      </c>
      <c r="H45" s="111"/>
    </row>
    <row r="46" spans="1:8" ht="12.75" customHeight="1" x14ac:dyDescent="0.25">
      <c r="A46" s="232"/>
      <c r="B46" s="108" t="s">
        <v>29</v>
      </c>
      <c r="C46" s="13">
        <v>88600</v>
      </c>
      <c r="D46" s="45">
        <v>0.42799999999999999</v>
      </c>
      <c r="E46" s="45">
        <v>0.253</v>
      </c>
      <c r="F46" s="45">
        <v>0.151</v>
      </c>
      <c r="G46" s="45">
        <v>0.16800000000000001</v>
      </c>
      <c r="H46" s="111"/>
    </row>
    <row r="47" spans="1:8" ht="12.75" customHeight="1" x14ac:dyDescent="0.25">
      <c r="A47" s="232"/>
      <c r="B47" s="108" t="s">
        <v>30</v>
      </c>
      <c r="C47" s="13">
        <v>11342</v>
      </c>
      <c r="D47" s="45">
        <v>0.222</v>
      </c>
      <c r="E47" s="45">
        <v>0.23799999999999999</v>
      </c>
      <c r="F47" s="45">
        <v>0.19400000000000001</v>
      </c>
      <c r="G47" s="45">
        <v>0.34599999999999997</v>
      </c>
      <c r="H47" s="111"/>
    </row>
    <row r="48" spans="1:8" ht="12.75" customHeight="1" x14ac:dyDescent="0.25">
      <c r="A48" s="233"/>
      <c r="B48" s="162" t="s">
        <v>297</v>
      </c>
      <c r="C48" s="163">
        <v>530873</v>
      </c>
      <c r="D48" s="168">
        <v>0.6214876251005419</v>
      </c>
      <c r="E48" s="168">
        <v>0.20920257764098005</v>
      </c>
      <c r="F48" s="168">
        <v>8.7708359626502003E-2</v>
      </c>
      <c r="G48" s="168">
        <v>8.1601437631976012E-2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194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7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4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7" t="s">
        <v>24</v>
      </c>
      <c r="C56" s="13">
        <v>40988</v>
      </c>
      <c r="D56" s="45">
        <v>0.64800000000000002</v>
      </c>
      <c r="E56" s="45">
        <v>0.22900000000000001</v>
      </c>
      <c r="F56" s="45">
        <v>7.9000000000000001E-2</v>
      </c>
      <c r="G56" s="45">
        <v>4.3999999999999997E-2</v>
      </c>
      <c r="H56" s="111"/>
    </row>
    <row r="57" spans="1:8" ht="12.75" customHeight="1" x14ac:dyDescent="0.25">
      <c r="A57" s="232"/>
      <c r="B57" s="107" t="s">
        <v>28</v>
      </c>
      <c r="C57" s="13">
        <v>204233</v>
      </c>
      <c r="D57" s="45">
        <v>0.75800000000000001</v>
      </c>
      <c r="E57" s="45">
        <v>0.17100000000000001</v>
      </c>
      <c r="F57" s="45">
        <v>4.5999999999999999E-2</v>
      </c>
      <c r="G57" s="45">
        <v>2.5000000000000001E-2</v>
      </c>
      <c r="H57" s="111"/>
    </row>
    <row r="58" spans="1:8" ht="12.75" customHeight="1" x14ac:dyDescent="0.25">
      <c r="A58" s="232"/>
      <c r="B58" s="107" t="s">
        <v>27</v>
      </c>
      <c r="C58" s="13">
        <v>137541</v>
      </c>
      <c r="D58" s="45">
        <v>0.65300000000000002</v>
      </c>
      <c r="E58" s="45">
        <v>0.21299999999999999</v>
      </c>
      <c r="F58" s="45">
        <v>7.5999999999999998E-2</v>
      </c>
      <c r="G58" s="45">
        <v>5.7000000000000002E-2</v>
      </c>
      <c r="H58" s="111"/>
    </row>
    <row r="59" spans="1:8" ht="12.75" customHeight="1" x14ac:dyDescent="0.25">
      <c r="A59" s="232"/>
      <c r="B59" s="107" t="s">
        <v>29</v>
      </c>
      <c r="C59" s="13">
        <v>75996</v>
      </c>
      <c r="D59" s="45">
        <v>0.45700000000000002</v>
      </c>
      <c r="E59" s="45">
        <v>0.253</v>
      </c>
      <c r="F59" s="45">
        <v>0.14299999999999999</v>
      </c>
      <c r="G59" s="45">
        <v>0.14699999999999999</v>
      </c>
      <c r="H59" s="111"/>
    </row>
    <row r="60" spans="1:8" ht="12.75" customHeight="1" x14ac:dyDescent="0.25">
      <c r="A60" s="232"/>
      <c r="B60" s="107" t="s">
        <v>30</v>
      </c>
      <c r="C60" s="13">
        <v>9303</v>
      </c>
      <c r="D60" s="45">
        <v>0.23799999999999999</v>
      </c>
      <c r="E60" s="45">
        <v>0.247</v>
      </c>
      <c r="F60" s="45">
        <v>0.191</v>
      </c>
      <c r="G60" s="45">
        <v>0.32400000000000001</v>
      </c>
      <c r="H60" s="111"/>
    </row>
    <row r="61" spans="1:8" ht="12.75" customHeight="1" x14ac:dyDescent="0.25">
      <c r="A61" s="233"/>
      <c r="B61" s="162" t="s">
        <v>297</v>
      </c>
      <c r="C61" s="163">
        <v>468061</v>
      </c>
      <c r="D61" s="168">
        <v>0.65855946126680065</v>
      </c>
      <c r="E61" s="168">
        <v>0.20347134241049777</v>
      </c>
      <c r="F61" s="168">
        <v>7.6141784938287951E-2</v>
      </c>
      <c r="G61" s="168">
        <v>6.1827411384413569E-2</v>
      </c>
      <c r="H61" s="111"/>
    </row>
    <row r="62" spans="1:8" ht="12.75" customHeight="1" x14ac:dyDescent="0.25">
      <c r="A62" s="234" t="s">
        <v>39</v>
      </c>
      <c r="B62" s="107" t="s">
        <v>24</v>
      </c>
      <c r="C62" s="13">
        <v>18233</v>
      </c>
      <c r="D62" s="45">
        <v>0.44800000000000001</v>
      </c>
      <c r="E62" s="45">
        <v>0.24099999999999999</v>
      </c>
      <c r="F62" s="45">
        <v>0.14599999999999999</v>
      </c>
      <c r="G62" s="45">
        <v>0.16500000000000001</v>
      </c>
      <c r="H62" s="111"/>
    </row>
    <row r="63" spans="1:8" ht="12.75" customHeight="1" x14ac:dyDescent="0.25">
      <c r="A63" s="235"/>
      <c r="B63" s="107" t="s">
        <v>28</v>
      </c>
      <c r="C63" s="13">
        <v>14074</v>
      </c>
      <c r="D63" s="45">
        <v>0.33700000000000002</v>
      </c>
      <c r="E63" s="45">
        <v>0.26200000000000001</v>
      </c>
      <c r="F63" s="45">
        <v>0.17599999999999999</v>
      </c>
      <c r="G63" s="45">
        <v>0.22500000000000001</v>
      </c>
      <c r="H63" s="111"/>
    </row>
    <row r="64" spans="1:8" ht="12.75" customHeight="1" x14ac:dyDescent="0.25">
      <c r="A64" s="235"/>
      <c r="B64" s="107" t="s">
        <v>27</v>
      </c>
      <c r="C64" s="13">
        <v>14979</v>
      </c>
      <c r="D64" s="45">
        <v>0.32300000000000001</v>
      </c>
      <c r="E64" s="45">
        <v>0.26400000000000001</v>
      </c>
      <c r="F64" s="45">
        <v>0.183</v>
      </c>
      <c r="G64" s="45">
        <v>0.23</v>
      </c>
      <c r="H64" s="111"/>
    </row>
    <row r="65" spans="1:8" ht="12.75" customHeight="1" x14ac:dyDescent="0.25">
      <c r="A65" s="235"/>
      <c r="B65" s="107" t="s">
        <v>29</v>
      </c>
      <c r="C65" s="13">
        <v>12268</v>
      </c>
      <c r="D65" s="45">
        <v>0.253</v>
      </c>
      <c r="E65" s="45">
        <v>0.248</v>
      </c>
      <c r="F65" s="45">
        <v>0.19900000000000001</v>
      </c>
      <c r="G65" s="45">
        <v>0.3</v>
      </c>
      <c r="H65" s="111"/>
    </row>
    <row r="66" spans="1:8" ht="12.75" customHeight="1" x14ac:dyDescent="0.25">
      <c r="A66" s="235"/>
      <c r="B66" s="107" t="s">
        <v>30</v>
      </c>
      <c r="C66" s="13">
        <v>1966</v>
      </c>
      <c r="D66" s="45">
        <v>0.14599999999999999</v>
      </c>
      <c r="E66" s="45">
        <v>0.191</v>
      </c>
      <c r="F66" s="45">
        <v>0.21</v>
      </c>
      <c r="G66" s="45">
        <v>0.45300000000000001</v>
      </c>
      <c r="H66" s="111"/>
    </row>
    <row r="67" spans="1:8" ht="12.75" customHeight="1" x14ac:dyDescent="0.25">
      <c r="A67" s="184"/>
      <c r="B67" s="162" t="s">
        <v>297</v>
      </c>
      <c r="C67" s="163">
        <v>61520</v>
      </c>
      <c r="D67" s="168">
        <v>0.34340052015604683</v>
      </c>
      <c r="E67" s="168">
        <v>0.25108907672301689</v>
      </c>
      <c r="F67" s="168">
        <v>0.17460988296488947</v>
      </c>
      <c r="G67" s="168">
        <v>0.23090052015604681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195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7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4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22593</v>
      </c>
      <c r="D75" s="45">
        <v>0.60099999999999998</v>
      </c>
      <c r="E75" s="45">
        <v>0.24099999999999999</v>
      </c>
      <c r="F75" s="45">
        <v>9.0999999999999998E-2</v>
      </c>
      <c r="G75" s="45">
        <v>6.7000000000000004E-2</v>
      </c>
      <c r="H75" s="111"/>
    </row>
    <row r="76" spans="1:8" ht="12.75" customHeight="1" x14ac:dyDescent="0.25">
      <c r="A76" s="232"/>
      <c r="B76" s="108" t="s">
        <v>28</v>
      </c>
      <c r="C76" s="13">
        <v>145396</v>
      </c>
      <c r="D76" s="45">
        <v>0.752</v>
      </c>
      <c r="E76" s="45">
        <v>0.17299999999999999</v>
      </c>
      <c r="F76" s="45">
        <v>4.8000000000000001E-2</v>
      </c>
      <c r="G76" s="45">
        <v>2.8000000000000001E-2</v>
      </c>
      <c r="H76" s="111"/>
    </row>
    <row r="77" spans="1:8" ht="12.75" customHeight="1" x14ac:dyDescent="0.25">
      <c r="A77" s="232"/>
      <c r="B77" s="108" t="s">
        <v>27</v>
      </c>
      <c r="C77" s="13">
        <v>120390</v>
      </c>
      <c r="D77" s="45">
        <v>0.66300000000000003</v>
      </c>
      <c r="E77" s="45">
        <v>0.21</v>
      </c>
      <c r="F77" s="45">
        <v>7.4999999999999997E-2</v>
      </c>
      <c r="G77" s="45">
        <v>5.0999999999999997E-2</v>
      </c>
      <c r="H77" s="111"/>
    </row>
    <row r="78" spans="1:8" ht="12.75" customHeight="1" x14ac:dyDescent="0.25">
      <c r="A78" s="232"/>
      <c r="B78" s="108" t="s">
        <v>29</v>
      </c>
      <c r="C78" s="13">
        <v>74360</v>
      </c>
      <c r="D78" s="45">
        <v>0.48</v>
      </c>
      <c r="E78" s="45">
        <v>0.25700000000000001</v>
      </c>
      <c r="F78" s="45">
        <v>0.13700000000000001</v>
      </c>
      <c r="G78" s="45">
        <v>0.126</v>
      </c>
      <c r="H78" s="111"/>
    </row>
    <row r="79" spans="1:8" ht="12.75" customHeight="1" x14ac:dyDescent="0.25">
      <c r="A79" s="232"/>
      <c r="B79" s="108" t="s">
        <v>30</v>
      </c>
      <c r="C79" s="13">
        <v>10432</v>
      </c>
      <c r="D79" s="45">
        <v>0.26700000000000002</v>
      </c>
      <c r="E79" s="45">
        <v>0.25700000000000001</v>
      </c>
      <c r="F79" s="45">
        <v>0.20300000000000001</v>
      </c>
      <c r="G79" s="45">
        <v>0.27300000000000002</v>
      </c>
      <c r="H79" s="111"/>
    </row>
    <row r="80" spans="1:8" ht="12.75" customHeight="1" x14ac:dyDescent="0.25">
      <c r="A80" s="233"/>
      <c r="B80" s="162" t="s">
        <v>297</v>
      </c>
      <c r="C80" s="163">
        <v>373171</v>
      </c>
      <c r="D80" s="168">
        <v>0.64644358752421816</v>
      </c>
      <c r="E80" s="168">
        <v>0.20835756261874583</v>
      </c>
      <c r="F80" s="168">
        <v>8.1196020055148976E-2</v>
      </c>
      <c r="G80" s="168">
        <v>6.4002829801887068E-2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12893</v>
      </c>
      <c r="D81" s="45">
        <v>0.496</v>
      </c>
      <c r="E81" s="45">
        <v>0.214</v>
      </c>
      <c r="F81" s="45">
        <v>0.126</v>
      </c>
      <c r="G81" s="45">
        <v>0.16400000000000001</v>
      </c>
      <c r="H81" s="111"/>
    </row>
    <row r="82" spans="1:8" ht="12.75" customHeight="1" x14ac:dyDescent="0.25">
      <c r="A82" s="235"/>
      <c r="B82" s="108" t="s">
        <v>28</v>
      </c>
      <c r="C82" s="13">
        <v>10721</v>
      </c>
      <c r="D82" s="45">
        <v>0.42</v>
      </c>
      <c r="E82" s="45">
        <v>0.255</v>
      </c>
      <c r="F82" s="45">
        <v>0.14599999999999999</v>
      </c>
      <c r="G82" s="45">
        <v>0.17799999999999999</v>
      </c>
      <c r="H82" s="111"/>
    </row>
    <row r="83" spans="1:8" ht="12.75" customHeight="1" x14ac:dyDescent="0.25">
      <c r="A83" s="235"/>
      <c r="B83" s="108" t="s">
        <v>27</v>
      </c>
      <c r="C83" s="13">
        <v>11952</v>
      </c>
      <c r="D83" s="45">
        <v>0.38400000000000001</v>
      </c>
      <c r="E83" s="45">
        <v>0.26700000000000002</v>
      </c>
      <c r="F83" s="45">
        <v>0.16200000000000001</v>
      </c>
      <c r="G83" s="45">
        <v>0.187</v>
      </c>
      <c r="H83" s="111"/>
    </row>
    <row r="84" spans="1:8" ht="12.75" customHeight="1" x14ac:dyDescent="0.25">
      <c r="A84" s="235"/>
      <c r="B84" s="108" t="s">
        <v>29</v>
      </c>
      <c r="C84" s="13">
        <v>9842</v>
      </c>
      <c r="D84" s="45">
        <v>0.28799999999999998</v>
      </c>
      <c r="E84" s="45">
        <v>0.26600000000000001</v>
      </c>
      <c r="F84" s="45">
        <v>0.192</v>
      </c>
      <c r="G84" s="45">
        <v>0.255</v>
      </c>
      <c r="H84" s="111"/>
    </row>
    <row r="85" spans="1:8" ht="12.75" customHeight="1" x14ac:dyDescent="0.25">
      <c r="A85" s="235"/>
      <c r="B85" s="108" t="s">
        <v>30</v>
      </c>
      <c r="C85" s="13">
        <v>1687</v>
      </c>
      <c r="D85" s="45">
        <v>0.14299999999999999</v>
      </c>
      <c r="E85" s="45">
        <v>0.23200000000000001</v>
      </c>
      <c r="F85" s="45">
        <v>0.21299999999999999</v>
      </c>
      <c r="G85" s="45">
        <v>0.41199999999999998</v>
      </c>
      <c r="H85" s="111"/>
    </row>
    <row r="86" spans="1:8" ht="12.75" customHeight="1" x14ac:dyDescent="0.25">
      <c r="A86" s="184"/>
      <c r="B86" s="162" t="s">
        <v>297</v>
      </c>
      <c r="C86" s="163">
        <v>47095</v>
      </c>
      <c r="D86" s="168">
        <v>0.39407580422550165</v>
      </c>
      <c r="E86" s="168">
        <v>0.24826414693704216</v>
      </c>
      <c r="F86" s="168">
        <v>0.15670453338995646</v>
      </c>
      <c r="G86" s="168">
        <v>0.20095551544749973</v>
      </c>
      <c r="H86" s="111"/>
    </row>
    <row r="87" spans="1:8" x14ac:dyDescent="0.25">
      <c r="A87" s="101" t="s">
        <v>40</v>
      </c>
      <c r="C87" s="111"/>
    </row>
  </sheetData>
  <mergeCells count="18">
    <mergeCell ref="A75:A80"/>
    <mergeCell ref="A81:A86"/>
    <mergeCell ref="A34:G34"/>
    <mergeCell ref="C35:G35"/>
    <mergeCell ref="A53:G53"/>
    <mergeCell ref="C54:G54"/>
    <mergeCell ref="A72:G72"/>
    <mergeCell ref="C73:G73"/>
    <mergeCell ref="A37:A42"/>
    <mergeCell ref="A43:A48"/>
    <mergeCell ref="A56:A61"/>
    <mergeCell ref="A62:A67"/>
    <mergeCell ref="A24:A29"/>
    <mergeCell ref="A3:F3"/>
    <mergeCell ref="B4:F4"/>
    <mergeCell ref="A15:G15"/>
    <mergeCell ref="C16:G16"/>
    <mergeCell ref="A18:A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workbookViewId="0">
      <selection activeCell="K80" sqref="K80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158</v>
      </c>
      <c r="B3" s="241"/>
      <c r="C3" s="241"/>
      <c r="D3" s="241"/>
      <c r="E3" s="241"/>
      <c r="F3" s="241"/>
    </row>
    <row r="4" spans="1:7" x14ac:dyDescent="0.25">
      <c r="A4" s="108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6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382565</v>
      </c>
      <c r="C6" s="45">
        <v>0.82899999999999996</v>
      </c>
      <c r="D6" s="45">
        <v>0.13600000000000001</v>
      </c>
      <c r="E6" s="45">
        <v>2.5000000000000001E-2</v>
      </c>
      <c r="F6" s="45">
        <v>0.01</v>
      </c>
    </row>
    <row r="7" spans="1:7" ht="12.75" customHeight="1" x14ac:dyDescent="0.25">
      <c r="A7" s="108" t="s">
        <v>28</v>
      </c>
      <c r="B7" s="13">
        <v>264678</v>
      </c>
      <c r="C7" s="45">
        <v>0.77300000000000002</v>
      </c>
      <c r="D7" s="45">
        <v>0.183</v>
      </c>
      <c r="E7" s="45">
        <v>3.3000000000000002E-2</v>
      </c>
      <c r="F7" s="45">
        <v>1.0999999999999999E-2</v>
      </c>
    </row>
    <row r="8" spans="1:7" ht="12.75" customHeight="1" x14ac:dyDescent="0.25">
      <c r="A8" s="108" t="s">
        <v>27</v>
      </c>
      <c r="B8" s="13">
        <v>121960</v>
      </c>
      <c r="C8" s="45">
        <v>0.60299999999999998</v>
      </c>
      <c r="D8" s="45">
        <v>0.29899999999999999</v>
      </c>
      <c r="E8" s="45">
        <v>7.4999999999999997E-2</v>
      </c>
      <c r="F8" s="45">
        <v>2.3E-2</v>
      </c>
    </row>
    <row r="9" spans="1:7" ht="12.75" customHeight="1" x14ac:dyDescent="0.25">
      <c r="A9" s="108" t="s">
        <v>29</v>
      </c>
      <c r="B9" s="13">
        <v>105896</v>
      </c>
      <c r="C9" s="45">
        <v>0.32800000000000001</v>
      </c>
      <c r="D9" s="45">
        <v>0.39600000000000002</v>
      </c>
      <c r="E9" s="45">
        <v>0.19600000000000001</v>
      </c>
      <c r="F9" s="45">
        <v>8.1000000000000003E-2</v>
      </c>
    </row>
    <row r="10" spans="1:7" ht="12.75" customHeight="1" x14ac:dyDescent="0.25">
      <c r="A10" s="108" t="s">
        <v>30</v>
      </c>
      <c r="B10" s="13">
        <v>145331</v>
      </c>
      <c r="C10" s="45">
        <v>3.7999999999999999E-2</v>
      </c>
      <c r="D10" s="45">
        <v>0.246</v>
      </c>
      <c r="E10" s="45">
        <v>0.28299999999999997</v>
      </c>
      <c r="F10" s="45">
        <v>0.433</v>
      </c>
    </row>
    <row r="11" spans="1:7" ht="12.75" customHeight="1" x14ac:dyDescent="0.25">
      <c r="A11" s="165" t="s">
        <v>297</v>
      </c>
      <c r="B11" s="166">
        <v>1020430</v>
      </c>
      <c r="C11" s="169">
        <v>0.62281685171937318</v>
      </c>
      <c r="D11" s="169">
        <v>0.21018982193781052</v>
      </c>
      <c r="E11" s="169">
        <v>8.7742422312162519E-2</v>
      </c>
      <c r="F11" s="169">
        <v>7.925090403065374E-2</v>
      </c>
      <c r="G11" s="111"/>
    </row>
    <row r="12" spans="1:7" x14ac:dyDescent="0.25">
      <c r="A12" s="101"/>
    </row>
    <row r="15" spans="1:7" ht="24.95" customHeight="1" x14ac:dyDescent="0.25">
      <c r="A15" s="241" t="s">
        <v>196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8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6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357672</v>
      </c>
      <c r="D18" s="45">
        <v>0.82699999999999996</v>
      </c>
      <c r="E18" s="45">
        <v>0.13700000000000001</v>
      </c>
      <c r="F18" s="45">
        <v>2.5999999999999999E-2</v>
      </c>
      <c r="G18" s="45">
        <v>0.01</v>
      </c>
    </row>
    <row r="19" spans="1:8" ht="12.75" customHeight="1" x14ac:dyDescent="0.25">
      <c r="A19" s="232"/>
      <c r="B19" s="108" t="s">
        <v>28</v>
      </c>
      <c r="C19" s="13">
        <v>250392</v>
      </c>
      <c r="D19" s="45">
        <v>0.77700000000000002</v>
      </c>
      <c r="E19" s="45">
        <v>0.18</v>
      </c>
      <c r="F19" s="45">
        <v>3.2000000000000001E-2</v>
      </c>
      <c r="G19" s="45">
        <v>1.0999999999999999E-2</v>
      </c>
    </row>
    <row r="20" spans="1:8" ht="12.75" customHeight="1" x14ac:dyDescent="0.25">
      <c r="A20" s="232"/>
      <c r="B20" s="108" t="s">
        <v>27</v>
      </c>
      <c r="C20" s="13">
        <v>108787</v>
      </c>
      <c r="D20" s="45">
        <v>0.61</v>
      </c>
      <c r="E20" s="45">
        <v>0.29499999999999998</v>
      </c>
      <c r="F20" s="45">
        <v>7.1999999999999995E-2</v>
      </c>
      <c r="G20" s="45">
        <v>2.1999999999999999E-2</v>
      </c>
    </row>
    <row r="21" spans="1:8" ht="12.75" customHeight="1" x14ac:dyDescent="0.25">
      <c r="A21" s="232"/>
      <c r="B21" s="108" t="s">
        <v>29</v>
      </c>
      <c r="C21" s="13">
        <v>89029</v>
      </c>
      <c r="D21" s="45">
        <v>0.33500000000000002</v>
      </c>
      <c r="E21" s="45">
        <v>0.39400000000000002</v>
      </c>
      <c r="F21" s="45">
        <v>0.193</v>
      </c>
      <c r="G21" s="45">
        <v>7.8E-2</v>
      </c>
    </row>
    <row r="22" spans="1:8" ht="12.75" customHeight="1" x14ac:dyDescent="0.25">
      <c r="A22" s="232"/>
      <c r="B22" s="108" t="s">
        <v>30</v>
      </c>
      <c r="C22" s="13">
        <v>96355</v>
      </c>
      <c r="D22" s="45">
        <v>4.4999999999999998E-2</v>
      </c>
      <c r="E22" s="45">
        <v>0.248</v>
      </c>
      <c r="F22" s="45">
        <v>0.28999999999999998</v>
      </c>
      <c r="G22" s="45">
        <v>0.41599999999999998</v>
      </c>
    </row>
    <row r="23" spans="1:8" ht="12.75" customHeight="1" x14ac:dyDescent="0.25">
      <c r="A23" s="233"/>
      <c r="B23" s="162" t="s">
        <v>297</v>
      </c>
      <c r="C23" s="163">
        <v>902235</v>
      </c>
      <c r="D23" s="168">
        <v>0.65492914817093106</v>
      </c>
      <c r="E23" s="168">
        <v>0.20527689570898935</v>
      </c>
      <c r="F23" s="168">
        <v>7.7903207035860941E-2</v>
      </c>
      <c r="G23" s="168">
        <v>6.1890749084218634E-2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24754</v>
      </c>
      <c r="D24" s="45">
        <v>0.85499999999999998</v>
      </c>
      <c r="E24" s="45">
        <v>0.123</v>
      </c>
      <c r="F24" s="45">
        <v>1.9E-2</v>
      </c>
      <c r="G24" s="45">
        <v>3.0000000000000001E-3</v>
      </c>
      <c r="H24" s="111"/>
    </row>
    <row r="25" spans="1:8" ht="12.75" customHeight="1" x14ac:dyDescent="0.25">
      <c r="A25" s="235"/>
      <c r="B25" s="108" t="s">
        <v>28</v>
      </c>
      <c r="C25" s="13">
        <v>14184</v>
      </c>
      <c r="D25" s="45">
        <v>0.71</v>
      </c>
      <c r="E25" s="45">
        <v>0.23300000000000001</v>
      </c>
      <c r="F25" s="45">
        <v>4.5999999999999999E-2</v>
      </c>
      <c r="G25" s="45">
        <v>1.0999999999999999E-2</v>
      </c>
      <c r="H25" s="111"/>
    </row>
    <row r="26" spans="1:8" ht="12.75" customHeight="1" x14ac:dyDescent="0.25">
      <c r="A26" s="235"/>
      <c r="B26" s="108" t="s">
        <v>27</v>
      </c>
      <c r="C26" s="13">
        <v>13098</v>
      </c>
      <c r="D26" s="45">
        <v>0.54600000000000004</v>
      </c>
      <c r="E26" s="45">
        <v>0.32800000000000001</v>
      </c>
      <c r="F26" s="45">
        <v>9.9000000000000005E-2</v>
      </c>
      <c r="G26" s="45">
        <v>2.7E-2</v>
      </c>
      <c r="H26" s="111"/>
    </row>
    <row r="27" spans="1:8" ht="12.75" customHeight="1" x14ac:dyDescent="0.25">
      <c r="A27" s="235"/>
      <c r="B27" s="108" t="s">
        <v>29</v>
      </c>
      <c r="C27" s="13">
        <v>16815</v>
      </c>
      <c r="D27" s="45">
        <v>0.28799999999999998</v>
      </c>
      <c r="E27" s="45">
        <v>0.40100000000000002</v>
      </c>
      <c r="F27" s="45">
        <v>0.214</v>
      </c>
      <c r="G27" s="45">
        <v>9.8000000000000004E-2</v>
      </c>
      <c r="H27" s="111"/>
    </row>
    <row r="28" spans="1:8" ht="12.75" customHeight="1" x14ac:dyDescent="0.25">
      <c r="A28" s="235"/>
      <c r="B28" s="108" t="s">
        <v>30</v>
      </c>
      <c r="C28" s="13">
        <v>48905</v>
      </c>
      <c r="D28" s="45">
        <v>2.4E-2</v>
      </c>
      <c r="E28" s="45">
        <v>0.24099999999999999</v>
      </c>
      <c r="F28" s="45">
        <v>0.27</v>
      </c>
      <c r="G28" s="45">
        <v>0.46600000000000003</v>
      </c>
      <c r="H28" s="111"/>
    </row>
    <row r="29" spans="1:8" ht="12.75" customHeight="1" x14ac:dyDescent="0.25">
      <c r="A29" s="184"/>
      <c r="B29" s="162" t="s">
        <v>297</v>
      </c>
      <c r="C29" s="163">
        <v>117756</v>
      </c>
      <c r="D29" s="168">
        <v>0.37696592954923741</v>
      </c>
      <c r="E29" s="168">
        <v>0.24770712320391317</v>
      </c>
      <c r="F29" s="168">
        <v>0.16310846156459119</v>
      </c>
      <c r="G29" s="168">
        <v>0.21221848568225823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197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8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6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137084</v>
      </c>
      <c r="D37" s="45">
        <v>0.83199999999999996</v>
      </c>
      <c r="E37" s="45">
        <v>0.13</v>
      </c>
      <c r="F37" s="45">
        <v>2.5000000000000001E-2</v>
      </c>
      <c r="G37" s="45">
        <v>1.2E-2</v>
      </c>
      <c r="H37" s="111"/>
    </row>
    <row r="38" spans="1:8" ht="12.75" customHeight="1" x14ac:dyDescent="0.25">
      <c r="A38" s="232"/>
      <c r="B38" s="108" t="s">
        <v>28</v>
      </c>
      <c r="C38" s="13">
        <v>117547</v>
      </c>
      <c r="D38" s="45">
        <v>0.78500000000000003</v>
      </c>
      <c r="E38" s="45">
        <v>0.17299999999999999</v>
      </c>
      <c r="F38" s="45">
        <v>0.03</v>
      </c>
      <c r="G38" s="45">
        <v>1.0999999999999999E-2</v>
      </c>
      <c r="H38" s="111"/>
    </row>
    <row r="39" spans="1:8" ht="12.75" customHeight="1" x14ac:dyDescent="0.25">
      <c r="A39" s="232"/>
      <c r="B39" s="108" t="s">
        <v>27</v>
      </c>
      <c r="C39" s="13">
        <v>55710</v>
      </c>
      <c r="D39" s="45">
        <v>0.61799999999999999</v>
      </c>
      <c r="E39" s="45">
        <v>0.28999999999999998</v>
      </c>
      <c r="F39" s="45">
        <v>7.0000000000000007E-2</v>
      </c>
      <c r="G39" s="45">
        <v>2.1999999999999999E-2</v>
      </c>
      <c r="H39" s="111"/>
    </row>
    <row r="40" spans="1:8" ht="12.75" customHeight="1" x14ac:dyDescent="0.25">
      <c r="A40" s="232"/>
      <c r="B40" s="108" t="s">
        <v>29</v>
      </c>
      <c r="C40" s="13">
        <v>48304</v>
      </c>
      <c r="D40" s="45">
        <v>0.33900000000000002</v>
      </c>
      <c r="E40" s="45">
        <v>0.39600000000000002</v>
      </c>
      <c r="F40" s="45">
        <v>0.19</v>
      </c>
      <c r="G40" s="45">
        <v>7.5999999999999998E-2</v>
      </c>
      <c r="H40" s="111"/>
    </row>
    <row r="41" spans="1:8" ht="12.75" customHeight="1" x14ac:dyDescent="0.25">
      <c r="A41" s="232"/>
      <c r="B41" s="108" t="s">
        <v>30</v>
      </c>
      <c r="C41" s="13">
        <v>61811</v>
      </c>
      <c r="D41" s="45">
        <v>4.3999999999999997E-2</v>
      </c>
      <c r="E41" s="45">
        <v>0.25800000000000001</v>
      </c>
      <c r="F41" s="45">
        <v>0.28499999999999998</v>
      </c>
      <c r="G41" s="45">
        <v>0.41299999999999998</v>
      </c>
      <c r="H41" s="111"/>
    </row>
    <row r="42" spans="1:8" ht="12.75" customHeight="1" x14ac:dyDescent="0.25">
      <c r="A42" s="233"/>
      <c r="B42" s="162" t="s">
        <v>297</v>
      </c>
      <c r="C42" s="163">
        <v>420456</v>
      </c>
      <c r="D42" s="168">
        <v>0.61814078048594856</v>
      </c>
      <c r="E42" s="168">
        <v>0.21283796639838651</v>
      </c>
      <c r="F42" s="168">
        <v>8.9664554673973024E-2</v>
      </c>
      <c r="G42" s="168">
        <v>7.9356698441691881E-2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216708</v>
      </c>
      <c r="D43" s="45">
        <v>0.82599999999999996</v>
      </c>
      <c r="E43" s="45">
        <v>0.14000000000000001</v>
      </c>
      <c r="F43" s="45">
        <v>2.5999999999999999E-2</v>
      </c>
      <c r="G43" s="45">
        <v>8.0000000000000002E-3</v>
      </c>
      <c r="H43" s="111"/>
    </row>
    <row r="44" spans="1:8" ht="12.75" customHeight="1" x14ac:dyDescent="0.25">
      <c r="A44" s="232"/>
      <c r="B44" s="108" t="s">
        <v>28</v>
      </c>
      <c r="C44" s="13">
        <v>129198</v>
      </c>
      <c r="D44" s="45">
        <v>0.76200000000000001</v>
      </c>
      <c r="E44" s="45">
        <v>0.192</v>
      </c>
      <c r="F44" s="45">
        <v>3.5000000000000003E-2</v>
      </c>
      <c r="G44" s="45">
        <v>0.01</v>
      </c>
      <c r="H44" s="111"/>
    </row>
    <row r="45" spans="1:8" ht="12.75" customHeight="1" x14ac:dyDescent="0.25">
      <c r="A45" s="232"/>
      <c r="B45" s="108" t="s">
        <v>27</v>
      </c>
      <c r="C45" s="13">
        <v>57535</v>
      </c>
      <c r="D45" s="45">
        <v>0.58599999999999997</v>
      </c>
      <c r="E45" s="45">
        <v>0.308</v>
      </c>
      <c r="F45" s="45">
        <v>8.1000000000000003E-2</v>
      </c>
      <c r="G45" s="45">
        <v>2.5000000000000001E-2</v>
      </c>
      <c r="H45" s="111"/>
    </row>
    <row r="46" spans="1:8" ht="12.75" customHeight="1" x14ac:dyDescent="0.25">
      <c r="A46" s="232"/>
      <c r="B46" s="108" t="s">
        <v>29</v>
      </c>
      <c r="C46" s="13">
        <v>50543</v>
      </c>
      <c r="D46" s="45">
        <v>0.313</v>
      </c>
      <c r="E46" s="45">
        <v>0.39700000000000002</v>
      </c>
      <c r="F46" s="45">
        <v>0.20300000000000001</v>
      </c>
      <c r="G46" s="45">
        <v>8.7999999999999995E-2</v>
      </c>
      <c r="H46" s="111"/>
    </row>
    <row r="47" spans="1:8" ht="12.75" customHeight="1" x14ac:dyDescent="0.25">
      <c r="A47" s="232"/>
      <c r="B47" s="108" t="s">
        <v>30</v>
      </c>
      <c r="C47" s="13">
        <v>75802</v>
      </c>
      <c r="D47" s="45">
        <v>3.2000000000000001E-2</v>
      </c>
      <c r="E47" s="45">
        <v>0.23599999999999999</v>
      </c>
      <c r="F47" s="45">
        <v>0.28199999999999997</v>
      </c>
      <c r="G47" s="45">
        <v>0.45</v>
      </c>
      <c r="H47" s="111"/>
    </row>
    <row r="48" spans="1:8" ht="12.75" customHeight="1" x14ac:dyDescent="0.25">
      <c r="A48" s="233"/>
      <c r="B48" s="162" t="s">
        <v>297</v>
      </c>
      <c r="C48" s="163">
        <v>529786</v>
      </c>
      <c r="D48" s="168">
        <v>0.62193036433578841</v>
      </c>
      <c r="E48" s="168">
        <v>0.20901647080141794</v>
      </c>
      <c r="F48" s="168">
        <v>8.7578758215581393E-2</v>
      </c>
      <c r="G48" s="168">
        <v>8.1474406647212269E-2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198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8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6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8" t="s">
        <v>24</v>
      </c>
      <c r="C56" s="13">
        <v>205317</v>
      </c>
      <c r="D56" s="45">
        <v>0.82499999999999996</v>
      </c>
      <c r="E56" s="45">
        <v>0.14099999999999999</v>
      </c>
      <c r="F56" s="45">
        <v>2.5999999999999999E-2</v>
      </c>
      <c r="G56" s="45">
        <v>8.9999999999999993E-3</v>
      </c>
      <c r="H56" s="111"/>
    </row>
    <row r="57" spans="1:8" ht="12.75" customHeight="1" x14ac:dyDescent="0.25">
      <c r="A57" s="232"/>
      <c r="B57" s="108" t="s">
        <v>28</v>
      </c>
      <c r="C57" s="13">
        <v>122472</v>
      </c>
      <c r="D57" s="45">
        <v>0.76600000000000001</v>
      </c>
      <c r="E57" s="45">
        <v>0.19</v>
      </c>
      <c r="F57" s="45">
        <v>3.4000000000000002E-2</v>
      </c>
      <c r="G57" s="45">
        <v>0.01</v>
      </c>
      <c r="H57" s="111"/>
    </row>
    <row r="58" spans="1:8" ht="12.75" customHeight="1" x14ac:dyDescent="0.25">
      <c r="A58" s="232"/>
      <c r="B58" s="108" t="s">
        <v>27</v>
      </c>
      <c r="C58" s="13">
        <v>50951</v>
      </c>
      <c r="D58" s="45">
        <v>0.59099999999999997</v>
      </c>
      <c r="E58" s="45">
        <v>0.30499999999999999</v>
      </c>
      <c r="F58" s="45">
        <v>7.9000000000000001E-2</v>
      </c>
      <c r="G58" s="45">
        <v>2.5000000000000001E-2</v>
      </c>
      <c r="H58" s="111"/>
    </row>
    <row r="59" spans="1:8" ht="12.75" customHeight="1" x14ac:dyDescent="0.25">
      <c r="A59" s="232"/>
      <c r="B59" s="108" t="s">
        <v>29</v>
      </c>
      <c r="C59" s="13">
        <v>41831</v>
      </c>
      <c r="D59" s="45">
        <v>0.316</v>
      </c>
      <c r="E59" s="45">
        <v>0.39600000000000002</v>
      </c>
      <c r="F59" s="45">
        <v>0.20200000000000001</v>
      </c>
      <c r="G59" s="45">
        <v>8.5999999999999993E-2</v>
      </c>
      <c r="H59" s="111"/>
    </row>
    <row r="60" spans="1:8" ht="12.75" customHeight="1" x14ac:dyDescent="0.25">
      <c r="A60" s="232"/>
      <c r="B60" s="108" t="s">
        <v>30</v>
      </c>
      <c r="C60" s="13">
        <v>47490</v>
      </c>
      <c r="D60" s="45">
        <v>3.7999999999999999E-2</v>
      </c>
      <c r="E60" s="45">
        <v>0.23300000000000001</v>
      </c>
      <c r="F60" s="45">
        <v>0.28699999999999998</v>
      </c>
      <c r="G60" s="45">
        <v>0.442</v>
      </c>
      <c r="H60" s="111"/>
    </row>
    <row r="61" spans="1:8" ht="12.75" customHeight="1" x14ac:dyDescent="0.25">
      <c r="A61" s="233"/>
      <c r="B61" s="162" t="s">
        <v>297</v>
      </c>
      <c r="C61" s="163">
        <v>468061</v>
      </c>
      <c r="D61" s="168">
        <v>0.65855946126680065</v>
      </c>
      <c r="E61" s="168">
        <v>0.20347134241049777</v>
      </c>
      <c r="F61" s="168">
        <v>7.6141784938287951E-2</v>
      </c>
      <c r="G61" s="168">
        <v>6.1827411384413569E-2</v>
      </c>
      <c r="H61" s="111"/>
    </row>
    <row r="62" spans="1:8" ht="12.75" customHeight="1" x14ac:dyDescent="0.25">
      <c r="A62" s="234" t="s">
        <v>39</v>
      </c>
      <c r="B62" s="108" t="s">
        <v>24</v>
      </c>
      <c r="C62" s="13">
        <v>11317</v>
      </c>
      <c r="D62" s="45">
        <v>0.84899999999999998</v>
      </c>
      <c r="E62" s="45">
        <v>0.13</v>
      </c>
      <c r="F62" s="45">
        <v>0.02</v>
      </c>
      <c r="G62" s="45">
        <v>2E-3</v>
      </c>
      <c r="H62" s="111"/>
    </row>
    <row r="63" spans="1:8" ht="12.75" customHeight="1" x14ac:dyDescent="0.25">
      <c r="A63" s="235"/>
      <c r="B63" s="108" t="s">
        <v>28</v>
      </c>
      <c r="C63" s="13">
        <v>6678</v>
      </c>
      <c r="D63" s="45">
        <v>0.70499999999999996</v>
      </c>
      <c r="E63" s="45">
        <v>0.23499999999999999</v>
      </c>
      <c r="F63" s="45">
        <v>4.9000000000000002E-2</v>
      </c>
      <c r="G63" s="45">
        <v>0.01</v>
      </c>
      <c r="H63" s="111"/>
    </row>
    <row r="64" spans="1:8" ht="12.75" customHeight="1" x14ac:dyDescent="0.25">
      <c r="A64" s="235"/>
      <c r="B64" s="108" t="s">
        <v>27</v>
      </c>
      <c r="C64" s="13">
        <v>6549</v>
      </c>
      <c r="D64" s="45">
        <v>0.55000000000000004</v>
      </c>
      <c r="E64" s="45">
        <v>0.32500000000000001</v>
      </c>
      <c r="F64" s="45">
        <v>9.8000000000000004E-2</v>
      </c>
      <c r="G64" s="45">
        <v>2.7E-2</v>
      </c>
      <c r="H64" s="111"/>
    </row>
    <row r="65" spans="1:8" ht="12.75" customHeight="1" x14ac:dyDescent="0.25">
      <c r="A65" s="235"/>
      <c r="B65" s="108" t="s">
        <v>29</v>
      </c>
      <c r="C65" s="13">
        <v>8692</v>
      </c>
      <c r="D65" s="45">
        <v>0.29499999999999998</v>
      </c>
      <c r="E65" s="45">
        <v>0.4</v>
      </c>
      <c r="F65" s="45">
        <v>0.21</v>
      </c>
      <c r="G65" s="45">
        <v>9.5000000000000001E-2</v>
      </c>
      <c r="H65" s="111"/>
    </row>
    <row r="66" spans="1:8" ht="12.75" customHeight="1" x14ac:dyDescent="0.25">
      <c r="A66" s="235"/>
      <c r="B66" s="108" t="s">
        <v>30</v>
      </c>
      <c r="C66" s="13">
        <v>28284</v>
      </c>
      <c r="D66" s="45">
        <v>2.3E-2</v>
      </c>
      <c r="E66" s="45">
        <v>0.24</v>
      </c>
      <c r="F66" s="45">
        <v>0.27300000000000002</v>
      </c>
      <c r="G66" s="45">
        <v>0.46400000000000002</v>
      </c>
      <c r="H66" s="111"/>
    </row>
    <row r="67" spans="1:8" ht="12.75" customHeight="1" x14ac:dyDescent="0.25">
      <c r="A67" s="184"/>
      <c r="B67" s="162" t="s">
        <v>297</v>
      </c>
      <c r="C67" s="163">
        <v>61520</v>
      </c>
      <c r="D67" s="168">
        <v>0.34340052015604683</v>
      </c>
      <c r="E67" s="168">
        <v>0.25108907672301689</v>
      </c>
      <c r="F67" s="168">
        <v>0.17460988296488947</v>
      </c>
      <c r="G67" s="168">
        <v>0.23090052015604681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199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8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6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126658</v>
      </c>
      <c r="D75" s="45">
        <v>0.83099999999999996</v>
      </c>
      <c r="E75" s="45">
        <v>0.13100000000000001</v>
      </c>
      <c r="F75" s="45">
        <v>2.5999999999999999E-2</v>
      </c>
      <c r="G75" s="45">
        <v>1.2999999999999999E-2</v>
      </c>
      <c r="H75" s="111"/>
    </row>
    <row r="76" spans="1:8" ht="12.75" customHeight="1" x14ac:dyDescent="0.25">
      <c r="A76" s="232"/>
      <c r="B76" s="108" t="s">
        <v>28</v>
      </c>
      <c r="C76" s="13">
        <v>111176</v>
      </c>
      <c r="D76" s="45">
        <v>0.78900000000000003</v>
      </c>
      <c r="E76" s="45">
        <v>0.17</v>
      </c>
      <c r="F76" s="45">
        <v>0.03</v>
      </c>
      <c r="G76" s="45">
        <v>1.0999999999999999E-2</v>
      </c>
      <c r="H76" s="111"/>
    </row>
    <row r="77" spans="1:8" ht="12.75" customHeight="1" x14ac:dyDescent="0.25">
      <c r="A77" s="232"/>
      <c r="B77" s="108" t="s">
        <v>27</v>
      </c>
      <c r="C77" s="13">
        <v>50196</v>
      </c>
      <c r="D77" s="45">
        <v>0.628</v>
      </c>
      <c r="E77" s="45">
        <v>0.28599999999999998</v>
      </c>
      <c r="F77" s="45">
        <v>6.6000000000000003E-2</v>
      </c>
      <c r="G77" s="45">
        <v>2.1000000000000001E-2</v>
      </c>
      <c r="H77" s="111"/>
    </row>
    <row r="78" spans="1:8" ht="12.75" customHeight="1" x14ac:dyDescent="0.25">
      <c r="A78" s="232"/>
      <c r="B78" s="108" t="s">
        <v>29</v>
      </c>
      <c r="C78" s="13">
        <v>41408</v>
      </c>
      <c r="D78" s="45">
        <v>0.35099999999999998</v>
      </c>
      <c r="E78" s="45">
        <v>0.39400000000000002</v>
      </c>
      <c r="F78" s="45">
        <v>0.184</v>
      </c>
      <c r="G78" s="45">
        <v>7.0999999999999994E-2</v>
      </c>
      <c r="H78" s="111"/>
    </row>
    <row r="79" spans="1:8" ht="12.75" customHeight="1" x14ac:dyDescent="0.25">
      <c r="A79" s="232"/>
      <c r="B79" s="108" t="s">
        <v>30</v>
      </c>
      <c r="C79" s="13">
        <v>43733</v>
      </c>
      <c r="D79" s="45">
        <v>5.1999999999999998E-2</v>
      </c>
      <c r="E79" s="45">
        <v>0.26500000000000001</v>
      </c>
      <c r="F79" s="45">
        <v>0.29399999999999998</v>
      </c>
      <c r="G79" s="45">
        <v>0.38900000000000001</v>
      </c>
      <c r="H79" s="111"/>
    </row>
    <row r="80" spans="1:8" ht="12.75" customHeight="1" x14ac:dyDescent="0.25">
      <c r="A80" s="233"/>
      <c r="B80" s="162" t="s">
        <v>297</v>
      </c>
      <c r="C80" s="163">
        <v>373171</v>
      </c>
      <c r="D80" s="168">
        <v>0.64644358752421816</v>
      </c>
      <c r="E80" s="168">
        <v>0.20835756261874583</v>
      </c>
      <c r="F80" s="168">
        <v>8.1196020055148976E-2</v>
      </c>
      <c r="G80" s="168">
        <v>6.4002829801887068E-2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10373</v>
      </c>
      <c r="D81" s="45">
        <v>0.85299999999999998</v>
      </c>
      <c r="E81" s="45">
        <v>0.122</v>
      </c>
      <c r="F81" s="45">
        <v>2.1000000000000001E-2</v>
      </c>
      <c r="G81" s="45">
        <v>4.0000000000000001E-3</v>
      </c>
      <c r="H81" s="111"/>
    </row>
    <row r="82" spans="1:8" ht="12.75" customHeight="1" x14ac:dyDescent="0.25">
      <c r="A82" s="235"/>
      <c r="B82" s="108" t="s">
        <v>28</v>
      </c>
      <c r="C82" s="13">
        <v>6332</v>
      </c>
      <c r="D82" s="45">
        <v>0.71199999999999997</v>
      </c>
      <c r="E82" s="45">
        <v>0.23200000000000001</v>
      </c>
      <c r="F82" s="45">
        <v>4.3999999999999997E-2</v>
      </c>
      <c r="G82" s="45">
        <v>1.2999999999999999E-2</v>
      </c>
      <c r="H82" s="111"/>
    </row>
    <row r="83" spans="1:8" ht="12.75" customHeight="1" x14ac:dyDescent="0.25">
      <c r="A83" s="235"/>
      <c r="B83" s="108" t="s">
        <v>27</v>
      </c>
      <c r="C83" s="13">
        <v>5481</v>
      </c>
      <c r="D83" s="45">
        <v>0.53</v>
      </c>
      <c r="E83" s="45">
        <v>0.33400000000000002</v>
      </c>
      <c r="F83" s="45">
        <v>0.106</v>
      </c>
      <c r="G83" s="45">
        <v>0.03</v>
      </c>
      <c r="H83" s="111"/>
    </row>
    <row r="84" spans="1:8" ht="12.75" customHeight="1" x14ac:dyDescent="0.25">
      <c r="A84" s="235"/>
      <c r="B84" s="108" t="s">
        <v>29</v>
      </c>
      <c r="C84" s="13">
        <v>6871</v>
      </c>
      <c r="D84" s="45">
        <v>0.26900000000000002</v>
      </c>
      <c r="E84" s="45">
        <v>0.40400000000000003</v>
      </c>
      <c r="F84" s="45">
        <v>0.222</v>
      </c>
      <c r="G84" s="45">
        <v>0.105</v>
      </c>
      <c r="H84" s="111"/>
    </row>
    <row r="85" spans="1:8" ht="12.75" customHeight="1" x14ac:dyDescent="0.25">
      <c r="A85" s="235"/>
      <c r="B85" s="108" t="s">
        <v>30</v>
      </c>
      <c r="C85" s="13">
        <v>18038</v>
      </c>
      <c r="D85" s="45">
        <v>2.4E-2</v>
      </c>
      <c r="E85" s="45">
        <v>0.24099999999999999</v>
      </c>
      <c r="F85" s="45">
        <v>0.26500000000000001</v>
      </c>
      <c r="G85" s="45">
        <v>0.46899999999999997</v>
      </c>
      <c r="H85" s="111"/>
    </row>
    <row r="86" spans="1:8" ht="12.75" customHeight="1" x14ac:dyDescent="0.25">
      <c r="A86" s="184"/>
      <c r="B86" s="162" t="s">
        <v>297</v>
      </c>
      <c r="C86" s="163">
        <v>47095</v>
      </c>
      <c r="D86" s="168">
        <v>0.39407580422550165</v>
      </c>
      <c r="E86" s="168">
        <v>0.24826414693704216</v>
      </c>
      <c r="F86" s="168">
        <v>0.15670453338995646</v>
      </c>
      <c r="G86" s="168">
        <v>0.20095551544749973</v>
      </c>
      <c r="H86" s="111"/>
    </row>
    <row r="87" spans="1:8" x14ac:dyDescent="0.25">
      <c r="A87" s="101" t="s">
        <v>40</v>
      </c>
      <c r="C87" s="111"/>
    </row>
  </sheetData>
  <mergeCells count="18">
    <mergeCell ref="A24:A29"/>
    <mergeCell ref="A34:G34"/>
    <mergeCell ref="C35:G35"/>
    <mergeCell ref="A53:G53"/>
    <mergeCell ref="C54:G54"/>
    <mergeCell ref="A37:A42"/>
    <mergeCell ref="A43:A48"/>
    <mergeCell ref="A3:F3"/>
    <mergeCell ref="B4:F4"/>
    <mergeCell ref="A15:G15"/>
    <mergeCell ref="C16:G16"/>
    <mergeCell ref="A18:A23"/>
    <mergeCell ref="A56:A61"/>
    <mergeCell ref="A62:A67"/>
    <mergeCell ref="A75:A80"/>
    <mergeCell ref="A81:A86"/>
    <mergeCell ref="A72:G72"/>
    <mergeCell ref="C73:G7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topLeftCell="A55" workbookViewId="0">
      <selection activeCell="B86" sqref="B86:G86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159</v>
      </c>
      <c r="B3" s="242"/>
      <c r="C3" s="242"/>
      <c r="D3" s="242"/>
      <c r="E3" s="242"/>
      <c r="F3" s="242"/>
    </row>
    <row r="4" spans="1:7" x14ac:dyDescent="0.25">
      <c r="A4" s="108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4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64732</v>
      </c>
      <c r="C6" s="45">
        <v>0.58899999999999997</v>
      </c>
      <c r="D6" s="45">
        <v>0.216</v>
      </c>
      <c r="E6" s="45">
        <v>9.7000000000000003E-2</v>
      </c>
      <c r="F6" s="45">
        <v>9.8000000000000004E-2</v>
      </c>
    </row>
    <row r="7" spans="1:7" ht="12.75" customHeight="1" x14ac:dyDescent="0.25">
      <c r="A7" s="108" t="s">
        <v>28</v>
      </c>
      <c r="B7" s="13">
        <v>201745</v>
      </c>
      <c r="C7" s="45">
        <v>0.74099999999999999</v>
      </c>
      <c r="D7" s="45">
        <v>0.16400000000000001</v>
      </c>
      <c r="E7" s="45">
        <v>5.0999999999999997E-2</v>
      </c>
      <c r="F7" s="45">
        <v>4.3999999999999997E-2</v>
      </c>
    </row>
    <row r="8" spans="1:7" ht="12.75" customHeight="1" x14ac:dyDescent="0.25">
      <c r="A8" s="108" t="s">
        <v>27</v>
      </c>
      <c r="B8" s="13">
        <v>66554</v>
      </c>
      <c r="C8" s="45">
        <v>0.52500000000000002</v>
      </c>
      <c r="D8" s="45">
        <v>0.22700000000000001</v>
      </c>
      <c r="E8" s="45">
        <v>0.11700000000000001</v>
      </c>
      <c r="F8" s="45">
        <v>0.13100000000000001</v>
      </c>
    </row>
    <row r="9" spans="1:7" ht="12.75" customHeight="1" x14ac:dyDescent="0.25">
      <c r="A9" s="108" t="s">
        <v>29</v>
      </c>
      <c r="B9" s="13">
        <v>38990</v>
      </c>
      <c r="C9" s="45">
        <v>0.31</v>
      </c>
      <c r="D9" s="45">
        <v>0.25</v>
      </c>
      <c r="E9" s="45">
        <v>0.18</v>
      </c>
      <c r="F9" s="45">
        <v>0.26100000000000001</v>
      </c>
    </row>
    <row r="10" spans="1:7" ht="12.75" customHeight="1" x14ac:dyDescent="0.25">
      <c r="A10" s="108" t="s">
        <v>30</v>
      </c>
      <c r="B10" s="13">
        <v>8407</v>
      </c>
      <c r="C10" s="45">
        <v>0.14000000000000001</v>
      </c>
      <c r="D10" s="45">
        <v>0.221</v>
      </c>
      <c r="E10" s="45">
        <v>0.22500000000000001</v>
      </c>
      <c r="F10" s="45">
        <v>0.41399999999999998</v>
      </c>
    </row>
    <row r="11" spans="1:7" ht="12.75" customHeight="1" x14ac:dyDescent="0.25">
      <c r="A11" s="165" t="s">
        <v>297</v>
      </c>
      <c r="B11" s="166">
        <v>380428</v>
      </c>
      <c r="C11" s="169">
        <v>0.61974144910469264</v>
      </c>
      <c r="D11" s="169">
        <v>0.19407088857812779</v>
      </c>
      <c r="E11" s="169">
        <v>8.727012733027012E-2</v>
      </c>
      <c r="F11" s="169">
        <v>9.8917534986909486E-2</v>
      </c>
      <c r="G11" s="111"/>
    </row>
    <row r="12" spans="1:7" x14ac:dyDescent="0.25">
      <c r="A12" s="101"/>
      <c r="B12" s="111"/>
    </row>
    <row r="15" spans="1:7" ht="24.95" customHeight="1" x14ac:dyDescent="0.25">
      <c r="A15" s="241" t="s">
        <v>200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8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4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46051</v>
      </c>
      <c r="D18" s="45">
        <v>0.66700000000000004</v>
      </c>
      <c r="E18" s="45">
        <v>0.20899999999999999</v>
      </c>
      <c r="F18" s="45">
        <v>7.4999999999999997E-2</v>
      </c>
      <c r="G18" s="45">
        <v>4.9000000000000002E-2</v>
      </c>
    </row>
    <row r="19" spans="1:8" ht="12.75" customHeight="1" x14ac:dyDescent="0.25">
      <c r="A19" s="232"/>
      <c r="B19" s="108" t="s">
        <v>28</v>
      </c>
      <c r="C19" s="13">
        <v>189154</v>
      </c>
      <c r="D19" s="45">
        <v>0.76900000000000002</v>
      </c>
      <c r="E19" s="45">
        <v>0.158</v>
      </c>
      <c r="F19" s="45">
        <v>4.2999999999999997E-2</v>
      </c>
      <c r="G19" s="45">
        <v>0.03</v>
      </c>
    </row>
    <row r="20" spans="1:8" ht="12.75" customHeight="1" x14ac:dyDescent="0.25">
      <c r="A20" s="232"/>
      <c r="B20" s="108" t="s">
        <v>27</v>
      </c>
      <c r="C20" s="13">
        <v>55485</v>
      </c>
      <c r="D20" s="45">
        <v>0.57699999999999996</v>
      </c>
      <c r="E20" s="45">
        <v>0.221</v>
      </c>
      <c r="F20" s="45">
        <v>0.10199999999999999</v>
      </c>
      <c r="G20" s="45">
        <v>0.1</v>
      </c>
    </row>
    <row r="21" spans="1:8" ht="12.75" customHeight="1" x14ac:dyDescent="0.25">
      <c r="A21" s="232"/>
      <c r="B21" s="108" t="s">
        <v>29</v>
      </c>
      <c r="C21" s="13">
        <v>29300</v>
      </c>
      <c r="D21" s="45">
        <v>0.34699999999999998</v>
      </c>
      <c r="E21" s="45">
        <v>0.251</v>
      </c>
      <c r="F21" s="45">
        <v>0.17199999999999999</v>
      </c>
      <c r="G21" s="45">
        <v>0.23100000000000001</v>
      </c>
    </row>
    <row r="22" spans="1:8" ht="12.75" customHeight="1" x14ac:dyDescent="0.25">
      <c r="A22" s="232"/>
      <c r="B22" s="108" t="s">
        <v>30</v>
      </c>
      <c r="C22" s="13">
        <v>5748</v>
      </c>
      <c r="D22" s="45">
        <v>0.129</v>
      </c>
      <c r="E22" s="45">
        <v>0.22600000000000001</v>
      </c>
      <c r="F22" s="45">
        <v>0.23300000000000001</v>
      </c>
      <c r="G22" s="45">
        <v>0.41199999999999998</v>
      </c>
    </row>
    <row r="23" spans="1:8" ht="12.75" customHeight="1" x14ac:dyDescent="0.25">
      <c r="A23" s="233"/>
      <c r="B23" s="162" t="s">
        <v>297</v>
      </c>
      <c r="C23" s="163">
        <v>325738</v>
      </c>
      <c r="D23" s="168">
        <v>0.67278917412153327</v>
      </c>
      <c r="E23" s="168">
        <v>0.18574744119507089</v>
      </c>
      <c r="F23" s="168">
        <v>7.2260528400125257E-2</v>
      </c>
      <c r="G23" s="168">
        <v>6.9202856283270608E-2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18467</v>
      </c>
      <c r="D24" s="45">
        <v>0.39800000000000002</v>
      </c>
      <c r="E24" s="45">
        <v>0.23300000000000001</v>
      </c>
      <c r="F24" s="45">
        <v>0.15</v>
      </c>
      <c r="G24" s="45">
        <v>0.22</v>
      </c>
      <c r="H24" s="111"/>
    </row>
    <row r="25" spans="1:8" ht="12.75" customHeight="1" x14ac:dyDescent="0.25">
      <c r="A25" s="235"/>
      <c r="B25" s="108" t="s">
        <v>28</v>
      </c>
      <c r="C25" s="13">
        <v>12280</v>
      </c>
      <c r="D25" s="45">
        <v>0.30499999999999999</v>
      </c>
      <c r="E25" s="45">
        <v>0.25</v>
      </c>
      <c r="F25" s="45">
        <v>0.17699999999999999</v>
      </c>
      <c r="G25" s="45">
        <v>0.26800000000000002</v>
      </c>
      <c r="H25" s="111"/>
    </row>
    <row r="26" spans="1:8" ht="12.75" customHeight="1" x14ac:dyDescent="0.25">
      <c r="A26" s="235"/>
      <c r="B26" s="108" t="s">
        <v>27</v>
      </c>
      <c r="C26" s="13">
        <v>10818</v>
      </c>
      <c r="D26" s="45">
        <v>0.26100000000000001</v>
      </c>
      <c r="E26" s="45">
        <v>0.25900000000000001</v>
      </c>
      <c r="F26" s="45">
        <v>0.193</v>
      </c>
      <c r="G26" s="45">
        <v>0.28699999999999998</v>
      </c>
      <c r="H26" s="111"/>
    </row>
    <row r="27" spans="1:8" ht="12.75" customHeight="1" x14ac:dyDescent="0.25">
      <c r="A27" s="235"/>
      <c r="B27" s="108" t="s">
        <v>29</v>
      </c>
      <c r="C27" s="13">
        <v>9476</v>
      </c>
      <c r="D27" s="45">
        <v>0.19800000000000001</v>
      </c>
      <c r="E27" s="45">
        <v>0.246</v>
      </c>
      <c r="F27" s="45">
        <v>0.20399999999999999</v>
      </c>
      <c r="G27" s="45">
        <v>0.35299999999999998</v>
      </c>
      <c r="H27" s="111"/>
    </row>
    <row r="28" spans="1:8" ht="12.75" customHeight="1" x14ac:dyDescent="0.25">
      <c r="A28" s="235"/>
      <c r="B28" s="108" t="s">
        <v>30</v>
      </c>
      <c r="C28" s="13">
        <v>2591</v>
      </c>
      <c r="D28" s="45">
        <v>0.16400000000000001</v>
      </c>
      <c r="E28" s="45">
        <v>0.21199999999999999</v>
      </c>
      <c r="F28" s="45">
        <v>0.20200000000000001</v>
      </c>
      <c r="G28" s="45">
        <v>0.42099999999999999</v>
      </c>
      <c r="H28" s="111"/>
    </row>
    <row r="29" spans="1:8" ht="12.75" customHeight="1" x14ac:dyDescent="0.25">
      <c r="A29" s="184"/>
      <c r="B29" s="162" t="s">
        <v>297</v>
      </c>
      <c r="C29" s="163">
        <v>53632</v>
      </c>
      <c r="D29" s="168">
        <v>0.30213305489260145</v>
      </c>
      <c r="E29" s="168">
        <v>0.24343675417661098</v>
      </c>
      <c r="F29" s="168">
        <v>0.17677878878281622</v>
      </c>
      <c r="G29" s="168">
        <v>0.27765140214797135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201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8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4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22881</v>
      </c>
      <c r="D37" s="45">
        <v>0.55600000000000005</v>
      </c>
      <c r="E37" s="45">
        <v>0.21299999999999999</v>
      </c>
      <c r="F37" s="45">
        <v>0.10199999999999999</v>
      </c>
      <c r="G37" s="45">
        <v>0.128</v>
      </c>
      <c r="H37" s="111"/>
    </row>
    <row r="38" spans="1:8" ht="12.75" customHeight="1" x14ac:dyDescent="0.25">
      <c r="A38" s="232"/>
      <c r="B38" s="108" t="s">
        <v>28</v>
      </c>
      <c r="C38" s="13">
        <v>80683</v>
      </c>
      <c r="D38" s="45">
        <v>0.73699999999999999</v>
      </c>
      <c r="E38" s="45">
        <v>0.16300000000000001</v>
      </c>
      <c r="F38" s="45">
        <v>5.0999999999999997E-2</v>
      </c>
      <c r="G38" s="45">
        <v>4.9000000000000002E-2</v>
      </c>
      <c r="H38" s="111"/>
    </row>
    <row r="39" spans="1:8" ht="12.75" customHeight="1" x14ac:dyDescent="0.25">
      <c r="A39" s="232"/>
      <c r="B39" s="108" t="s">
        <v>27</v>
      </c>
      <c r="C39" s="13">
        <v>28209</v>
      </c>
      <c r="D39" s="45">
        <v>0.54</v>
      </c>
      <c r="E39" s="45">
        <v>0.222</v>
      </c>
      <c r="F39" s="45">
        <v>0.11</v>
      </c>
      <c r="G39" s="45">
        <v>0.128</v>
      </c>
      <c r="H39" s="111"/>
    </row>
    <row r="40" spans="1:8" ht="12.75" customHeight="1" x14ac:dyDescent="0.25">
      <c r="A40" s="232"/>
      <c r="B40" s="108" t="s">
        <v>29</v>
      </c>
      <c r="C40" s="13">
        <v>15696</v>
      </c>
      <c r="D40" s="45">
        <v>0.34699999999999998</v>
      </c>
      <c r="E40" s="45">
        <v>0.25</v>
      </c>
      <c r="F40" s="45">
        <v>0.16600000000000001</v>
      </c>
      <c r="G40" s="45">
        <v>0.23599999999999999</v>
      </c>
      <c r="H40" s="111"/>
    </row>
    <row r="41" spans="1:8" ht="12.75" customHeight="1" x14ac:dyDescent="0.25">
      <c r="A41" s="232"/>
      <c r="B41" s="108" t="s">
        <v>30</v>
      </c>
      <c r="C41" s="13">
        <v>3192</v>
      </c>
      <c r="D41" s="45">
        <v>0.14299999999999999</v>
      </c>
      <c r="E41" s="45">
        <v>0.23200000000000001</v>
      </c>
      <c r="F41" s="45">
        <v>0.218</v>
      </c>
      <c r="G41" s="45">
        <v>0.40799999999999997</v>
      </c>
      <c r="H41" s="111"/>
    </row>
    <row r="42" spans="1:8" ht="12.75" customHeight="1" x14ac:dyDescent="0.25">
      <c r="A42" s="233"/>
      <c r="B42" s="162" t="s">
        <v>297</v>
      </c>
      <c r="C42" s="163">
        <v>150661</v>
      </c>
      <c r="D42" s="168">
        <v>0.61959631225068201</v>
      </c>
      <c r="E42" s="168">
        <v>0.19212669503056531</v>
      </c>
      <c r="F42" s="168">
        <v>8.5436841651124043E-2</v>
      </c>
      <c r="G42" s="168">
        <v>0.10284015106762864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38136</v>
      </c>
      <c r="D43" s="45">
        <v>0.6</v>
      </c>
      <c r="E43" s="45">
        <v>0.219</v>
      </c>
      <c r="F43" s="45">
        <v>9.6000000000000002E-2</v>
      </c>
      <c r="G43" s="45">
        <v>8.5000000000000006E-2</v>
      </c>
      <c r="H43" s="111"/>
    </row>
    <row r="44" spans="1:8" ht="12.75" customHeight="1" x14ac:dyDescent="0.25">
      <c r="A44" s="232"/>
      <c r="B44" s="108" t="s">
        <v>28</v>
      </c>
      <c r="C44" s="13">
        <v>111377</v>
      </c>
      <c r="D44" s="45">
        <v>0.74099999999999999</v>
      </c>
      <c r="E44" s="45">
        <v>0.16500000000000001</v>
      </c>
      <c r="F44" s="45">
        <v>5.0999999999999997E-2</v>
      </c>
      <c r="G44" s="45">
        <v>4.2000000000000003E-2</v>
      </c>
      <c r="H44" s="111"/>
    </row>
    <row r="45" spans="1:8" ht="12.75" customHeight="1" x14ac:dyDescent="0.25">
      <c r="A45" s="232"/>
      <c r="B45" s="108" t="s">
        <v>27</v>
      </c>
      <c r="C45" s="13">
        <v>35510</v>
      </c>
      <c r="D45" s="45">
        <v>0.50800000000000001</v>
      </c>
      <c r="E45" s="45">
        <v>0.23100000000000001</v>
      </c>
      <c r="F45" s="45">
        <v>0.124</v>
      </c>
      <c r="G45" s="45">
        <v>0.13700000000000001</v>
      </c>
      <c r="H45" s="111"/>
    </row>
    <row r="46" spans="1:8" ht="12.75" customHeight="1" x14ac:dyDescent="0.25">
      <c r="A46" s="232"/>
      <c r="B46" s="108" t="s">
        <v>29</v>
      </c>
      <c r="C46" s="13">
        <v>21757</v>
      </c>
      <c r="D46" s="45">
        <v>0.27600000000000002</v>
      </c>
      <c r="E46" s="45">
        <v>0.251</v>
      </c>
      <c r="F46" s="45">
        <v>0.19</v>
      </c>
      <c r="G46" s="45">
        <v>0.28199999999999997</v>
      </c>
      <c r="H46" s="111"/>
    </row>
    <row r="47" spans="1:8" ht="12.75" customHeight="1" x14ac:dyDescent="0.25">
      <c r="A47" s="232"/>
      <c r="B47" s="108" t="s">
        <v>30</v>
      </c>
      <c r="C47" s="13">
        <v>4931</v>
      </c>
      <c r="D47" s="45">
        <v>0.13900000000000001</v>
      </c>
      <c r="E47" s="45">
        <v>0.216</v>
      </c>
      <c r="F47" s="45">
        <v>0.22900000000000001</v>
      </c>
      <c r="G47" s="45">
        <v>0.41699999999999998</v>
      </c>
      <c r="H47" s="111"/>
    </row>
    <row r="48" spans="1:8" ht="12.75" customHeight="1" x14ac:dyDescent="0.25">
      <c r="A48" s="233"/>
      <c r="B48" s="162" t="s">
        <v>297</v>
      </c>
      <c r="C48" s="163">
        <v>211711</v>
      </c>
      <c r="D48" s="168">
        <v>0.61476257728696193</v>
      </c>
      <c r="E48" s="168">
        <v>0.19591329690001938</v>
      </c>
      <c r="F48" s="168">
        <v>9.0127579577820707E-2</v>
      </c>
      <c r="G48" s="168">
        <v>9.9196546235197983E-2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202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8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4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8" t="s">
        <v>24</v>
      </c>
      <c r="C56" s="13">
        <v>28233</v>
      </c>
      <c r="D56" s="45">
        <v>0.67200000000000004</v>
      </c>
      <c r="E56" s="45">
        <v>0.20899999999999999</v>
      </c>
      <c r="F56" s="45">
        <v>7.4999999999999997E-2</v>
      </c>
      <c r="G56" s="45">
        <v>4.3999999999999997E-2</v>
      </c>
      <c r="H56" s="111"/>
    </row>
    <row r="57" spans="1:8" ht="12.75" customHeight="1" x14ac:dyDescent="0.25">
      <c r="A57" s="232"/>
      <c r="B57" s="108" t="s">
        <v>28</v>
      </c>
      <c r="C57" s="13">
        <v>104648</v>
      </c>
      <c r="D57" s="45">
        <v>0.77</v>
      </c>
      <c r="E57" s="45">
        <v>0.159</v>
      </c>
      <c r="F57" s="45">
        <v>4.2999999999999997E-2</v>
      </c>
      <c r="G57" s="45">
        <v>2.8000000000000001E-2</v>
      </c>
      <c r="H57" s="111"/>
    </row>
    <row r="58" spans="1:8" ht="12.75" customHeight="1" x14ac:dyDescent="0.25">
      <c r="A58" s="232"/>
      <c r="B58" s="108" t="s">
        <v>27</v>
      </c>
      <c r="C58" s="13">
        <v>29047</v>
      </c>
      <c r="D58" s="45">
        <v>0.56499999999999995</v>
      </c>
      <c r="E58" s="45">
        <v>0.223</v>
      </c>
      <c r="F58" s="45">
        <v>0.108</v>
      </c>
      <c r="G58" s="45">
        <v>0.105</v>
      </c>
      <c r="H58" s="111"/>
    </row>
    <row r="59" spans="1:8" ht="12.75" customHeight="1" x14ac:dyDescent="0.25">
      <c r="A59" s="232"/>
      <c r="B59" s="108" t="s">
        <v>29</v>
      </c>
      <c r="C59" s="13">
        <v>15653</v>
      </c>
      <c r="D59" s="45">
        <v>0.31</v>
      </c>
      <c r="E59" s="45">
        <v>0.252</v>
      </c>
      <c r="F59" s="45">
        <v>0.183</v>
      </c>
      <c r="G59" s="45">
        <v>0.255</v>
      </c>
      <c r="H59" s="111"/>
    </row>
    <row r="60" spans="1:8" ht="12.75" customHeight="1" x14ac:dyDescent="0.25">
      <c r="A60" s="232"/>
      <c r="B60" s="108" t="s">
        <v>30</v>
      </c>
      <c r="C60" s="13">
        <v>3298</v>
      </c>
      <c r="D60" s="45">
        <v>0.124</v>
      </c>
      <c r="E60" s="45">
        <v>0.22</v>
      </c>
      <c r="F60" s="45">
        <v>0.23699999999999999</v>
      </c>
      <c r="G60" s="45">
        <v>0.42</v>
      </c>
      <c r="H60" s="111"/>
    </row>
    <row r="61" spans="1:8" ht="12.75" customHeight="1" x14ac:dyDescent="0.25">
      <c r="A61" s="233"/>
      <c r="B61" s="162" t="s">
        <v>297</v>
      </c>
      <c r="C61" s="163">
        <v>180879</v>
      </c>
      <c r="D61" s="168">
        <v>0.67045925729354983</v>
      </c>
      <c r="E61" s="168">
        <v>0.18632345380060703</v>
      </c>
      <c r="F61" s="168">
        <v>7.377307481797224E-2</v>
      </c>
      <c r="G61" s="168">
        <v>6.9444214087870895E-2</v>
      </c>
      <c r="H61" s="111"/>
    </row>
    <row r="62" spans="1:8" ht="12.75" customHeight="1" x14ac:dyDescent="0.25">
      <c r="A62" s="234" t="s">
        <v>39</v>
      </c>
      <c r="B62" s="108" t="s">
        <v>24</v>
      </c>
      <c r="C62" s="13">
        <v>9790</v>
      </c>
      <c r="D62" s="45">
        <v>0.39400000000000002</v>
      </c>
      <c r="E62" s="45">
        <v>0.247</v>
      </c>
      <c r="F62" s="45">
        <v>0.157</v>
      </c>
      <c r="G62" s="45">
        <v>0.20100000000000001</v>
      </c>
      <c r="H62" s="111"/>
    </row>
    <row r="63" spans="1:8" ht="12.75" customHeight="1" x14ac:dyDescent="0.25">
      <c r="A63" s="235"/>
      <c r="B63" s="108" t="s">
        <v>28</v>
      </c>
      <c r="C63" s="13">
        <v>6551</v>
      </c>
      <c r="D63" s="45">
        <v>0.27900000000000003</v>
      </c>
      <c r="E63" s="45">
        <v>0.25900000000000001</v>
      </c>
      <c r="F63" s="45">
        <v>0.191</v>
      </c>
      <c r="G63" s="45">
        <v>0.27100000000000002</v>
      </c>
      <c r="H63" s="111"/>
    </row>
    <row r="64" spans="1:8" ht="12.75" customHeight="1" x14ac:dyDescent="0.25">
      <c r="A64" s="235"/>
      <c r="B64" s="108" t="s">
        <v>27</v>
      </c>
      <c r="C64" s="13">
        <v>6337</v>
      </c>
      <c r="D64" s="45">
        <v>0.248</v>
      </c>
      <c r="E64" s="45">
        <v>0.26900000000000002</v>
      </c>
      <c r="F64" s="45">
        <v>0.19900000000000001</v>
      </c>
      <c r="G64" s="45">
        <v>0.28399999999999997</v>
      </c>
      <c r="H64" s="111"/>
    </row>
    <row r="65" spans="1:8" ht="12.75" customHeight="1" x14ac:dyDescent="0.25">
      <c r="A65" s="235"/>
      <c r="B65" s="108" t="s">
        <v>29</v>
      </c>
      <c r="C65" s="13">
        <v>5989</v>
      </c>
      <c r="D65" s="45">
        <v>0.189</v>
      </c>
      <c r="E65" s="45">
        <v>0.249</v>
      </c>
      <c r="F65" s="45">
        <v>0.20799999999999999</v>
      </c>
      <c r="G65" s="45">
        <v>0.35499999999999998</v>
      </c>
      <c r="H65" s="111"/>
    </row>
    <row r="66" spans="1:8" ht="12.75" customHeight="1" x14ac:dyDescent="0.25">
      <c r="A66" s="235"/>
      <c r="B66" s="108" t="s">
        <v>30</v>
      </c>
      <c r="C66" s="13">
        <v>1593</v>
      </c>
      <c r="D66" s="45">
        <v>0.16900000000000001</v>
      </c>
      <c r="E66" s="45">
        <v>0.20699999999999999</v>
      </c>
      <c r="F66" s="45">
        <v>0.21</v>
      </c>
      <c r="G66" s="45">
        <v>0.41499999999999998</v>
      </c>
      <c r="H66" s="111"/>
    </row>
    <row r="67" spans="1:8" ht="12.75" customHeight="1" x14ac:dyDescent="0.25">
      <c r="A67" s="184"/>
      <c r="B67" s="162" t="s">
        <v>297</v>
      </c>
      <c r="C67" s="163">
        <v>30260</v>
      </c>
      <c r="D67" s="168">
        <v>0.28608724388631857</v>
      </c>
      <c r="E67" s="168">
        <v>0.25241242564441507</v>
      </c>
      <c r="F67" s="168">
        <v>0.18615333773959022</v>
      </c>
      <c r="G67" s="168">
        <v>0.27534699272967617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203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8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4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15065</v>
      </c>
      <c r="D75" s="45">
        <v>0.65</v>
      </c>
      <c r="E75" s="45">
        <v>0.20899999999999999</v>
      </c>
      <c r="F75" s="45">
        <v>7.9000000000000001E-2</v>
      </c>
      <c r="G75" s="45">
        <v>6.0999999999999999E-2</v>
      </c>
      <c r="H75" s="111"/>
    </row>
    <row r="76" spans="1:8" ht="12.75" customHeight="1" x14ac:dyDescent="0.25">
      <c r="A76" s="232"/>
      <c r="B76" s="108" t="s">
        <v>28</v>
      </c>
      <c r="C76" s="13">
        <v>75361</v>
      </c>
      <c r="D76" s="45">
        <v>0.76600000000000001</v>
      </c>
      <c r="E76" s="45">
        <v>0.157</v>
      </c>
      <c r="F76" s="45">
        <v>4.2999999999999997E-2</v>
      </c>
      <c r="G76" s="45">
        <v>3.3000000000000002E-2</v>
      </c>
      <c r="H76" s="111"/>
    </row>
    <row r="77" spans="1:8" ht="12.75" customHeight="1" x14ac:dyDescent="0.25">
      <c r="A77" s="232"/>
      <c r="B77" s="108" t="s">
        <v>27</v>
      </c>
      <c r="C77" s="13">
        <v>23968</v>
      </c>
      <c r="D77" s="45">
        <v>0.58699999999999997</v>
      </c>
      <c r="E77" s="45">
        <v>0.218</v>
      </c>
      <c r="F77" s="45">
        <v>9.6000000000000002E-2</v>
      </c>
      <c r="G77" s="45">
        <v>9.9000000000000005E-2</v>
      </c>
      <c r="H77" s="111"/>
    </row>
    <row r="78" spans="1:8" ht="12.75" customHeight="1" x14ac:dyDescent="0.25">
      <c r="A78" s="232"/>
      <c r="B78" s="108" t="s">
        <v>29</v>
      </c>
      <c r="C78" s="13">
        <v>12411</v>
      </c>
      <c r="D78" s="45">
        <v>0.38300000000000001</v>
      </c>
      <c r="E78" s="45">
        <v>0.251</v>
      </c>
      <c r="F78" s="45">
        <v>0.159</v>
      </c>
      <c r="G78" s="45">
        <v>0.20699999999999999</v>
      </c>
      <c r="H78" s="111"/>
    </row>
    <row r="79" spans="1:8" ht="12.75" customHeight="1" x14ac:dyDescent="0.25">
      <c r="A79" s="232"/>
      <c r="B79" s="108" t="s">
        <v>30</v>
      </c>
      <c r="C79" s="13">
        <v>2256</v>
      </c>
      <c r="D79" s="45">
        <v>0.13300000000000001</v>
      </c>
      <c r="E79" s="45">
        <v>0.23499999999999999</v>
      </c>
      <c r="F79" s="45">
        <v>0.22700000000000001</v>
      </c>
      <c r="G79" s="45">
        <v>0.40500000000000003</v>
      </c>
      <c r="H79" s="111"/>
    </row>
    <row r="80" spans="1:8" ht="12.75" customHeight="1" x14ac:dyDescent="0.25">
      <c r="A80" s="233"/>
      <c r="B80" s="162" t="s">
        <v>297</v>
      </c>
      <c r="C80" s="163">
        <v>129061</v>
      </c>
      <c r="D80" s="168">
        <v>0.67151966899373161</v>
      </c>
      <c r="E80" s="168">
        <v>0.18499004346781756</v>
      </c>
      <c r="F80" s="168">
        <v>7.1524317958174821E-2</v>
      </c>
      <c r="G80" s="168">
        <v>7.1965969580275999E-2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7722</v>
      </c>
      <c r="D81" s="45">
        <v>0.376</v>
      </c>
      <c r="E81" s="45">
        <v>0.22</v>
      </c>
      <c r="F81" s="45">
        <v>0.14699999999999999</v>
      </c>
      <c r="G81" s="45">
        <v>0.25700000000000001</v>
      </c>
      <c r="H81" s="111"/>
    </row>
    <row r="82" spans="1:8" ht="12.75" customHeight="1" x14ac:dyDescent="0.25">
      <c r="A82" s="235"/>
      <c r="B82" s="108" t="s">
        <v>28</v>
      </c>
      <c r="C82" s="13">
        <v>5203</v>
      </c>
      <c r="D82" s="45">
        <v>0.31900000000000001</v>
      </c>
      <c r="E82" s="45">
        <v>0.24199999999999999</v>
      </c>
      <c r="F82" s="45">
        <v>0.16500000000000001</v>
      </c>
      <c r="G82" s="45">
        <v>0.27400000000000002</v>
      </c>
      <c r="H82" s="111"/>
    </row>
    <row r="83" spans="1:8" ht="12.75" customHeight="1" x14ac:dyDescent="0.25">
      <c r="A83" s="235"/>
      <c r="B83" s="108" t="s">
        <v>27</v>
      </c>
      <c r="C83" s="13">
        <v>4132</v>
      </c>
      <c r="D83" s="45">
        <v>0.27300000000000002</v>
      </c>
      <c r="E83" s="45">
        <v>0.245</v>
      </c>
      <c r="F83" s="45">
        <v>0.188</v>
      </c>
      <c r="G83" s="45">
        <v>0.29499999999999998</v>
      </c>
      <c r="H83" s="111"/>
    </row>
    <row r="84" spans="1:8" ht="12.75" customHeight="1" x14ac:dyDescent="0.25">
      <c r="A84" s="235"/>
      <c r="B84" s="108" t="s">
        <v>29</v>
      </c>
      <c r="C84" s="13">
        <v>3195</v>
      </c>
      <c r="D84" s="45">
        <v>0.21299999999999999</v>
      </c>
      <c r="E84" s="45">
        <v>0.24199999999999999</v>
      </c>
      <c r="F84" s="45">
        <v>0.19700000000000001</v>
      </c>
      <c r="G84" s="45">
        <v>0.34899999999999998</v>
      </c>
      <c r="H84" s="111"/>
    </row>
    <row r="85" spans="1:8" ht="12.75" customHeight="1" x14ac:dyDescent="0.25">
      <c r="A85" s="235"/>
      <c r="B85" s="108" t="s">
        <v>30</v>
      </c>
      <c r="C85" s="13">
        <v>913</v>
      </c>
      <c r="D85" s="45">
        <v>0.16900000000000001</v>
      </c>
      <c r="E85" s="45">
        <v>0.222</v>
      </c>
      <c r="F85" s="45">
        <v>0.192</v>
      </c>
      <c r="G85" s="45">
        <v>0.41699999999999998</v>
      </c>
      <c r="H85" s="111"/>
    </row>
    <row r="86" spans="1:8" ht="12.75" customHeight="1" x14ac:dyDescent="0.25">
      <c r="A86" s="184"/>
      <c r="B86" s="162" t="s">
        <v>297</v>
      </c>
      <c r="C86" s="163">
        <v>21165</v>
      </c>
      <c r="D86" s="168">
        <v>0.30800850460666196</v>
      </c>
      <c r="E86" s="168">
        <v>0.23378218757382471</v>
      </c>
      <c r="F86" s="168">
        <v>0.16886369005433499</v>
      </c>
      <c r="G86" s="168">
        <v>0.28934561776517836</v>
      </c>
      <c r="H86" s="111"/>
    </row>
    <row r="87" spans="1:8" x14ac:dyDescent="0.25">
      <c r="A87" s="101" t="s">
        <v>40</v>
      </c>
      <c r="C87" s="111"/>
    </row>
  </sheetData>
  <mergeCells count="18">
    <mergeCell ref="A24:A29"/>
    <mergeCell ref="A34:G34"/>
    <mergeCell ref="C35:G35"/>
    <mergeCell ref="A53:G53"/>
    <mergeCell ref="C54:G54"/>
    <mergeCell ref="A37:A42"/>
    <mergeCell ref="A43:A48"/>
    <mergeCell ref="A3:F3"/>
    <mergeCell ref="B4:F4"/>
    <mergeCell ref="A15:G15"/>
    <mergeCell ref="C16:G16"/>
    <mergeCell ref="A18:A23"/>
    <mergeCell ref="A56:A61"/>
    <mergeCell ref="A62:A67"/>
    <mergeCell ref="A75:A80"/>
    <mergeCell ref="A81:A86"/>
    <mergeCell ref="A72:G72"/>
    <mergeCell ref="C73:G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50"/>
  <sheetViews>
    <sheetView zoomScaleNormal="100" workbookViewId="0">
      <selection activeCell="G25" sqref="G25"/>
    </sheetView>
  </sheetViews>
  <sheetFormatPr defaultColWidth="9.140625" defaultRowHeight="12.75" x14ac:dyDescent="0.2"/>
  <cols>
    <col min="1" max="1" width="9.140625" style="3"/>
    <col min="2" max="2" width="18.7109375" style="3" customWidth="1"/>
    <col min="3" max="6" width="16.5703125" style="3" customWidth="1"/>
    <col min="7" max="16384" width="9.140625" style="3"/>
  </cols>
  <sheetData>
    <row r="1" spans="1:15" ht="15" x14ac:dyDescent="0.25">
      <c r="A1"/>
    </row>
    <row r="2" spans="1:15" ht="15" x14ac:dyDescent="0.25">
      <c r="A2" s="27"/>
      <c r="B2" s="27"/>
      <c r="C2" s="27"/>
      <c r="D2" s="27"/>
      <c r="E2" s="27"/>
      <c r="F2" s="27"/>
      <c r="G2" s="27"/>
      <c r="H2" s="27"/>
      <c r="I2" s="25"/>
      <c r="J2" s="25"/>
      <c r="K2" s="25"/>
      <c r="L2" s="25"/>
      <c r="M2" s="25"/>
      <c r="N2" s="25"/>
      <c r="O2" s="25"/>
    </row>
    <row r="3" spans="1:15" ht="24.95" customHeight="1" x14ac:dyDescent="0.2">
      <c r="A3" s="27"/>
      <c r="B3" s="178" t="s">
        <v>130</v>
      </c>
      <c r="C3" s="178"/>
      <c r="D3" s="178"/>
      <c r="E3" s="27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.95" customHeight="1" x14ac:dyDescent="0.2">
      <c r="A4" s="27"/>
      <c r="B4" s="55" t="s">
        <v>7</v>
      </c>
      <c r="C4" s="56" t="s">
        <v>51</v>
      </c>
      <c r="D4" s="56" t="s">
        <v>50</v>
      </c>
      <c r="E4" s="27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2.75" customHeight="1" x14ac:dyDescent="0.2">
      <c r="A5" s="27"/>
      <c r="B5" s="36" t="s">
        <v>46</v>
      </c>
      <c r="C5" s="85">
        <v>3.3</v>
      </c>
      <c r="D5" s="85">
        <v>3.4</v>
      </c>
      <c r="E5" s="27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2.75" customHeight="1" x14ac:dyDescent="0.25">
      <c r="A6" s="27"/>
      <c r="B6" s="81" t="s">
        <v>47</v>
      </c>
      <c r="C6" s="85">
        <v>5.5</v>
      </c>
      <c r="D6" s="85">
        <v>5.6</v>
      </c>
      <c r="E6" s="27"/>
      <c r="F6" s="27"/>
      <c r="G6" s="27"/>
      <c r="H6" s="27"/>
      <c r="I6" s="27"/>
      <c r="J6" s="25"/>
      <c r="K6" s="25"/>
      <c r="L6" s="25"/>
      <c r="M6" s="25"/>
      <c r="N6" s="25"/>
      <c r="O6" s="25"/>
    </row>
    <row r="7" spans="1:15" s="5" customFormat="1" x14ac:dyDescent="0.2">
      <c r="A7" s="27"/>
      <c r="B7" s="31"/>
      <c r="C7" s="32"/>
      <c r="D7" s="32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s="5" customForma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5" customForma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5" customFormat="1" ht="24.95" customHeight="1" x14ac:dyDescent="0.2">
      <c r="A10" s="27"/>
      <c r="B10" s="175" t="s">
        <v>131</v>
      </c>
      <c r="C10" s="175"/>
      <c r="D10" s="175"/>
      <c r="E10" s="175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s="5" customFormat="1" ht="12.75" customHeight="1" x14ac:dyDescent="0.2">
      <c r="A11" s="27"/>
      <c r="B11" s="188" t="s">
        <v>7</v>
      </c>
      <c r="C11" s="191" t="s">
        <v>3</v>
      </c>
      <c r="D11" s="188" t="s">
        <v>52</v>
      </c>
      <c r="E11" s="188" t="s">
        <v>53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s="5" customFormat="1" x14ac:dyDescent="0.2">
      <c r="A12" s="27"/>
      <c r="B12" s="189"/>
      <c r="C12" s="192"/>
      <c r="D12" s="189"/>
      <c r="E12" s="189"/>
      <c r="F12" s="27"/>
      <c r="G12" s="27"/>
      <c r="H12" s="12"/>
      <c r="I12" s="12"/>
      <c r="J12" s="12"/>
      <c r="K12" s="12"/>
      <c r="L12" s="12"/>
      <c r="M12" s="12"/>
      <c r="N12" s="12"/>
      <c r="O12" s="12"/>
    </row>
    <row r="13" spans="1:15" s="5" customFormat="1" x14ac:dyDescent="0.2">
      <c r="A13" s="27"/>
      <c r="B13" s="193" t="s">
        <v>46</v>
      </c>
      <c r="C13" s="47" t="s">
        <v>45</v>
      </c>
      <c r="D13" s="84">
        <v>3.3</v>
      </c>
      <c r="E13" s="84">
        <v>3.4</v>
      </c>
      <c r="F13" s="27"/>
      <c r="G13" s="27"/>
      <c r="H13" s="12"/>
      <c r="I13" s="12"/>
      <c r="J13" s="12"/>
      <c r="K13" s="12"/>
      <c r="L13" s="12"/>
      <c r="M13" s="12"/>
      <c r="N13" s="12"/>
      <c r="O13" s="12"/>
    </row>
    <row r="14" spans="1:15" s="5" customFormat="1" x14ac:dyDescent="0.2">
      <c r="A14" s="27"/>
      <c r="B14" s="194"/>
      <c r="C14" s="47" t="s">
        <v>39</v>
      </c>
      <c r="D14" s="84">
        <v>3.3</v>
      </c>
      <c r="E14" s="84">
        <v>3.3</v>
      </c>
      <c r="F14" s="27"/>
      <c r="G14" s="27"/>
      <c r="H14" s="12"/>
      <c r="I14" s="12"/>
      <c r="J14" s="12"/>
      <c r="K14" s="12"/>
      <c r="L14" s="12"/>
      <c r="M14" s="12"/>
      <c r="N14" s="12"/>
      <c r="O14" s="12"/>
    </row>
    <row r="15" spans="1:15" s="5" customFormat="1" x14ac:dyDescent="0.2">
      <c r="A15" s="27"/>
      <c r="B15" s="195" t="s">
        <v>47</v>
      </c>
      <c r="C15" s="47" t="s">
        <v>45</v>
      </c>
      <c r="D15" s="84">
        <v>5</v>
      </c>
      <c r="E15" s="84">
        <v>5.0999999999999996</v>
      </c>
      <c r="F15" s="27"/>
      <c r="G15" s="27"/>
      <c r="H15" s="12"/>
      <c r="I15" s="12"/>
      <c r="J15" s="12"/>
      <c r="K15" s="12"/>
      <c r="L15" s="12"/>
      <c r="M15" s="12"/>
      <c r="N15" s="12"/>
      <c r="O15" s="12"/>
    </row>
    <row r="16" spans="1:15" s="5" customFormat="1" x14ac:dyDescent="0.2">
      <c r="A16" s="27"/>
      <c r="B16" s="196"/>
      <c r="C16" s="30" t="s">
        <v>39</v>
      </c>
      <c r="D16" s="84">
        <v>6.7</v>
      </c>
      <c r="E16" s="84">
        <v>6.9</v>
      </c>
      <c r="F16" s="27"/>
      <c r="G16" s="27"/>
      <c r="H16" s="12"/>
      <c r="I16" s="12"/>
      <c r="J16" s="12"/>
      <c r="K16" s="12"/>
      <c r="L16" s="12"/>
      <c r="M16" s="12"/>
      <c r="N16" s="12"/>
      <c r="O16" s="12"/>
    </row>
    <row r="17" spans="1:15" s="5" customFormat="1" ht="12.75" customHeight="1" x14ac:dyDescent="0.2">
      <c r="A17" s="27"/>
      <c r="B17" s="101" t="s">
        <v>40</v>
      </c>
      <c r="C17" s="27"/>
      <c r="D17" s="27"/>
      <c r="E17" s="27"/>
      <c r="F17" s="27"/>
      <c r="G17" s="27"/>
      <c r="H17" s="12"/>
      <c r="I17" s="12"/>
      <c r="J17" s="12"/>
      <c r="K17" s="12"/>
      <c r="L17" s="12"/>
      <c r="M17" s="12"/>
      <c r="N17" s="12"/>
      <c r="O17" s="12"/>
    </row>
    <row r="18" spans="1:15" s="5" customFormat="1" x14ac:dyDescent="0.2">
      <c r="A18" s="27"/>
      <c r="E18" s="27"/>
      <c r="F18" s="27"/>
      <c r="G18" s="27"/>
      <c r="H18" s="12"/>
      <c r="I18" s="12"/>
      <c r="J18" s="12"/>
      <c r="K18" s="12"/>
      <c r="L18" s="12"/>
      <c r="M18" s="12"/>
      <c r="N18" s="12"/>
      <c r="O18" s="12"/>
    </row>
    <row r="19" spans="1:15" s="5" customFormat="1" x14ac:dyDescent="0.2">
      <c r="A19" s="27"/>
      <c r="E19" s="27"/>
      <c r="F19" s="27"/>
      <c r="G19" s="27"/>
      <c r="H19" s="12"/>
      <c r="I19" s="12"/>
      <c r="J19" s="12"/>
      <c r="K19" s="12"/>
      <c r="L19" s="12"/>
      <c r="M19" s="12"/>
      <c r="N19" s="12"/>
      <c r="O19" s="12"/>
    </row>
    <row r="20" spans="1:15" s="5" customFormat="1" x14ac:dyDescent="0.2">
      <c r="A20" s="27"/>
      <c r="B20" s="34"/>
      <c r="C20" s="33"/>
      <c r="D20" s="33"/>
      <c r="E20" s="27"/>
      <c r="F20" s="74"/>
      <c r="G20" s="27"/>
      <c r="H20" s="12"/>
      <c r="I20" s="12"/>
      <c r="J20" s="12"/>
      <c r="K20" s="12"/>
      <c r="L20" s="12"/>
      <c r="M20" s="12"/>
      <c r="N20" s="12"/>
      <c r="O20" s="12"/>
    </row>
    <row r="21" spans="1:15" s="5" customFormat="1" ht="24.95" customHeight="1" x14ac:dyDescent="0.2">
      <c r="A21" s="27"/>
      <c r="B21" s="178" t="s">
        <v>132</v>
      </c>
      <c r="C21" s="178"/>
      <c r="D21" s="178"/>
      <c r="E21" s="178"/>
      <c r="F21" s="27"/>
      <c r="G21" s="27"/>
      <c r="H21" s="12"/>
      <c r="I21" s="12"/>
      <c r="J21" s="12"/>
      <c r="K21" s="12"/>
      <c r="L21" s="12"/>
      <c r="M21" s="12"/>
      <c r="N21" s="12"/>
      <c r="O21" s="12"/>
    </row>
    <row r="22" spans="1:15" s="5" customFormat="1" x14ac:dyDescent="0.2">
      <c r="A22" s="27"/>
      <c r="B22" s="190" t="s">
        <v>7</v>
      </c>
      <c r="C22" s="188" t="s">
        <v>0</v>
      </c>
      <c r="D22" s="188" t="s">
        <v>54</v>
      </c>
      <c r="E22" s="190" t="s">
        <v>55</v>
      </c>
      <c r="F22" s="27"/>
      <c r="G22" s="27"/>
      <c r="H22" s="12"/>
      <c r="I22" s="12"/>
      <c r="J22" s="12"/>
      <c r="K22" s="12"/>
      <c r="L22" s="12"/>
      <c r="M22" s="12"/>
      <c r="N22" s="12"/>
      <c r="O22" s="12"/>
    </row>
    <row r="23" spans="1:15" s="5" customFormat="1" x14ac:dyDescent="0.2">
      <c r="A23" s="27"/>
      <c r="B23" s="190"/>
      <c r="C23" s="189"/>
      <c r="D23" s="189"/>
      <c r="E23" s="190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s="5" customFormat="1" x14ac:dyDescent="0.2">
      <c r="A24" s="27"/>
      <c r="B24" s="197" t="s">
        <v>46</v>
      </c>
      <c r="C24" s="54" t="s">
        <v>1</v>
      </c>
      <c r="D24" s="85">
        <v>3.3</v>
      </c>
      <c r="E24" s="85">
        <v>3.3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s="5" customFormat="1" x14ac:dyDescent="0.2">
      <c r="A25" s="27"/>
      <c r="B25" s="198"/>
      <c r="C25" s="53" t="s">
        <v>2</v>
      </c>
      <c r="D25" s="85">
        <v>3.4</v>
      </c>
      <c r="E25" s="85">
        <v>3.4</v>
      </c>
      <c r="F25" s="74"/>
      <c r="G25" s="12"/>
      <c r="H25" s="12"/>
      <c r="I25" s="12"/>
      <c r="J25" s="12"/>
      <c r="K25" s="12"/>
      <c r="L25" s="12"/>
      <c r="M25" s="12"/>
      <c r="N25" s="12"/>
      <c r="O25" s="12"/>
    </row>
    <row r="26" spans="1:15" s="5" customFormat="1" x14ac:dyDescent="0.2">
      <c r="A26" s="27"/>
      <c r="B26" s="195" t="s">
        <v>47</v>
      </c>
      <c r="C26" s="54" t="s">
        <v>1</v>
      </c>
      <c r="D26" s="85">
        <v>5.4</v>
      </c>
      <c r="E26" s="85">
        <v>5.4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s="5" customFormat="1" x14ac:dyDescent="0.2">
      <c r="A27" s="27"/>
      <c r="B27" s="196"/>
      <c r="C27" s="54" t="s">
        <v>2</v>
      </c>
      <c r="D27" s="85">
        <v>5.7</v>
      </c>
      <c r="E27" s="85">
        <v>5.8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s="5" customFormat="1" x14ac:dyDescent="0.2">
      <c r="A28" s="27"/>
      <c r="B28" s="102" t="s">
        <v>41</v>
      </c>
      <c r="C28" s="27"/>
      <c r="D28" s="27"/>
      <c r="E28" s="27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s="5" customFormat="1" x14ac:dyDescent="0.2">
      <c r="A29" s="27"/>
      <c r="B29" s="27"/>
      <c r="C29" s="27"/>
      <c r="D29" s="2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s="5" customFormat="1" ht="15" customHeight="1" x14ac:dyDescent="0.2">
      <c r="A30" s="27"/>
      <c r="B30" s="27"/>
      <c r="C30" s="27"/>
      <c r="D30" s="2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s="5" customFormat="1" x14ac:dyDescent="0.2">
      <c r="A31" s="27"/>
      <c r="B31" s="27"/>
      <c r="C31" s="27"/>
      <c r="D31" s="2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5" customFormat="1" ht="24.95" customHeight="1" x14ac:dyDescent="0.2">
      <c r="A32" s="27"/>
      <c r="B32" s="175" t="s">
        <v>133</v>
      </c>
      <c r="C32" s="175"/>
      <c r="D32" s="175"/>
      <c r="E32" s="175"/>
      <c r="F32" s="175"/>
      <c r="G32" s="12"/>
      <c r="H32" s="12"/>
      <c r="I32" s="12"/>
      <c r="J32" s="12"/>
      <c r="K32" s="12"/>
      <c r="L32" s="12"/>
      <c r="M32" s="12"/>
      <c r="N32" s="12"/>
      <c r="O32" s="12"/>
    </row>
    <row r="33" spans="1:15" s="5" customFormat="1" ht="12.75" customHeight="1" x14ac:dyDescent="0.2">
      <c r="A33" s="27"/>
      <c r="B33" s="191" t="s">
        <v>7</v>
      </c>
      <c r="C33" s="191" t="s">
        <v>0</v>
      </c>
      <c r="D33" s="190" t="s">
        <v>3</v>
      </c>
      <c r="E33" s="188" t="s">
        <v>56</v>
      </c>
      <c r="F33" s="190" t="s">
        <v>57</v>
      </c>
      <c r="G33" s="12"/>
      <c r="H33" s="12"/>
      <c r="I33" s="12"/>
      <c r="J33" s="12"/>
      <c r="K33" s="12"/>
      <c r="L33" s="12"/>
      <c r="M33" s="12"/>
      <c r="N33" s="12"/>
      <c r="O33" s="12"/>
    </row>
    <row r="34" spans="1:15" s="5" customFormat="1" x14ac:dyDescent="0.2">
      <c r="A34" s="27"/>
      <c r="B34" s="191"/>
      <c r="C34" s="191"/>
      <c r="D34" s="190"/>
      <c r="E34" s="189"/>
      <c r="F34" s="190"/>
      <c r="G34" s="12"/>
      <c r="H34" s="12"/>
      <c r="I34" s="12"/>
      <c r="J34" s="12"/>
      <c r="K34" s="12"/>
      <c r="L34" s="12"/>
      <c r="M34" s="12"/>
      <c r="N34" s="12"/>
      <c r="O34" s="12"/>
    </row>
    <row r="35" spans="1:15" s="5" customFormat="1" x14ac:dyDescent="0.2">
      <c r="A35" s="27"/>
      <c r="B35" s="199" t="s">
        <v>46</v>
      </c>
      <c r="C35" s="202" t="s">
        <v>1</v>
      </c>
      <c r="D35" s="48" t="s">
        <v>45</v>
      </c>
      <c r="E35" s="85">
        <v>3.3</v>
      </c>
      <c r="F35" s="85">
        <v>3.4</v>
      </c>
      <c r="G35" s="12"/>
      <c r="H35" s="12"/>
      <c r="I35" s="12"/>
      <c r="J35" s="12"/>
      <c r="K35" s="12"/>
      <c r="L35" s="12"/>
      <c r="M35" s="12"/>
      <c r="N35" s="12"/>
      <c r="O35" s="12"/>
    </row>
    <row r="36" spans="1:15" s="5" customFormat="1" x14ac:dyDescent="0.2">
      <c r="A36" s="27"/>
      <c r="B36" s="200"/>
      <c r="C36" s="203"/>
      <c r="D36" s="47" t="s">
        <v>39</v>
      </c>
      <c r="E36" s="85">
        <v>3.2</v>
      </c>
      <c r="F36" s="85">
        <v>3.3</v>
      </c>
      <c r="G36" s="12"/>
      <c r="H36" s="12"/>
      <c r="I36" s="12"/>
      <c r="J36" s="12"/>
      <c r="K36" s="12"/>
      <c r="L36" s="12"/>
      <c r="M36" s="12"/>
      <c r="N36" s="12"/>
      <c r="O36" s="12"/>
    </row>
    <row r="37" spans="1:15" s="5" customFormat="1" x14ac:dyDescent="0.2">
      <c r="A37" s="27"/>
      <c r="B37" s="200"/>
      <c r="C37" s="202" t="s">
        <v>2</v>
      </c>
      <c r="D37" s="48" t="s">
        <v>45</v>
      </c>
      <c r="E37" s="85">
        <v>3.4</v>
      </c>
      <c r="F37" s="85">
        <v>3.4</v>
      </c>
      <c r="G37" s="12"/>
      <c r="H37" s="12"/>
      <c r="I37" s="12"/>
      <c r="J37" s="12"/>
      <c r="K37" s="12"/>
      <c r="L37" s="12"/>
      <c r="M37" s="12"/>
      <c r="N37" s="12"/>
      <c r="O37" s="12"/>
    </row>
    <row r="38" spans="1:15" s="5" customFormat="1" x14ac:dyDescent="0.2">
      <c r="A38" s="27"/>
      <c r="B38" s="201"/>
      <c r="C38" s="204"/>
      <c r="D38" s="47" t="s">
        <v>39</v>
      </c>
      <c r="E38" s="85">
        <v>3.4</v>
      </c>
      <c r="F38" s="85">
        <v>3.4</v>
      </c>
      <c r="G38" s="12"/>
      <c r="H38" s="12"/>
      <c r="I38" s="12"/>
      <c r="J38" s="12"/>
      <c r="K38" s="12"/>
      <c r="L38" s="12"/>
      <c r="M38" s="12"/>
      <c r="N38" s="12"/>
      <c r="O38" s="12"/>
    </row>
    <row r="39" spans="1:15" s="5" customFormat="1" x14ac:dyDescent="0.2">
      <c r="A39" s="12"/>
      <c r="B39" s="199" t="s">
        <v>47</v>
      </c>
      <c r="C39" s="202" t="s">
        <v>1</v>
      </c>
      <c r="D39" s="48" t="s">
        <v>45</v>
      </c>
      <c r="E39" s="85">
        <v>4.9000000000000004</v>
      </c>
      <c r="F39" s="85">
        <v>5</v>
      </c>
      <c r="G39" s="12"/>
      <c r="H39" s="12"/>
      <c r="I39" s="12"/>
      <c r="J39" s="12"/>
      <c r="K39" s="12"/>
      <c r="L39" s="12"/>
      <c r="M39" s="12"/>
      <c r="N39" s="12"/>
      <c r="O39" s="12"/>
    </row>
    <row r="40" spans="1:15" s="5" customFormat="1" x14ac:dyDescent="0.2">
      <c r="A40" s="12"/>
      <c r="B40" s="200"/>
      <c r="C40" s="203"/>
      <c r="D40" s="47" t="s">
        <v>39</v>
      </c>
      <c r="E40" s="85">
        <v>6.4</v>
      </c>
      <c r="F40" s="85">
        <v>6.6</v>
      </c>
      <c r="G40" s="12"/>
      <c r="H40" s="12"/>
      <c r="I40" s="12"/>
      <c r="J40" s="12"/>
      <c r="K40" s="12"/>
      <c r="L40" s="12"/>
      <c r="M40" s="12"/>
      <c r="N40" s="12"/>
      <c r="O40" s="12"/>
    </row>
    <row r="41" spans="1:15" s="5" customFormat="1" x14ac:dyDescent="0.2">
      <c r="A41" s="12"/>
      <c r="B41" s="200"/>
      <c r="C41" s="205" t="s">
        <v>2</v>
      </c>
      <c r="D41" s="48" t="s">
        <v>45</v>
      </c>
      <c r="E41" s="85">
        <v>5.0999999999999996</v>
      </c>
      <c r="F41" s="85">
        <v>5.2</v>
      </c>
      <c r="G41" s="12"/>
      <c r="H41" s="12"/>
      <c r="I41" s="12"/>
      <c r="J41" s="12"/>
      <c r="K41" s="12"/>
      <c r="L41" s="12"/>
      <c r="M41" s="12"/>
      <c r="N41" s="12"/>
      <c r="O41" s="12"/>
    </row>
    <row r="42" spans="1:15" s="5" customFormat="1" x14ac:dyDescent="0.2">
      <c r="A42" s="12"/>
      <c r="B42" s="201"/>
      <c r="C42" s="205"/>
      <c r="D42" s="98" t="s">
        <v>39</v>
      </c>
      <c r="E42" s="85">
        <v>6.9</v>
      </c>
      <c r="F42" s="85">
        <v>7.2</v>
      </c>
      <c r="G42" s="12"/>
      <c r="H42" s="12"/>
      <c r="I42" s="12"/>
      <c r="J42" s="12"/>
      <c r="K42" s="12"/>
      <c r="L42" s="12"/>
      <c r="M42" s="12"/>
      <c r="N42" s="12"/>
      <c r="O42" s="12"/>
    </row>
    <row r="43" spans="1:15" s="5" customFormat="1" x14ac:dyDescent="0.2">
      <c r="A43" s="12"/>
      <c r="B43" s="102" t="s">
        <v>43</v>
      </c>
      <c r="C43" s="27"/>
      <c r="D43" s="27"/>
      <c r="E43" s="27"/>
      <c r="F43" s="27"/>
      <c r="G43" s="12"/>
      <c r="H43" s="12"/>
      <c r="I43" s="12"/>
      <c r="J43" s="12"/>
      <c r="K43" s="12"/>
      <c r="L43" s="12"/>
      <c r="M43" s="12"/>
      <c r="N43" s="12"/>
      <c r="O43" s="12"/>
    </row>
    <row r="44" spans="1:15" s="5" customFormat="1" x14ac:dyDescent="0.2">
      <c r="A44" s="12"/>
      <c r="B44" s="27"/>
      <c r="C44" s="27"/>
      <c r="D44" s="2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s="5" customFormat="1" x14ac:dyDescent="0.2">
      <c r="A45" s="12"/>
      <c r="B45" s="27"/>
      <c r="C45" s="27"/>
      <c r="D45" s="2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s="5" customFormat="1" x14ac:dyDescent="0.2">
      <c r="A46" s="12"/>
      <c r="B46" s="27"/>
      <c r="C46" s="27"/>
      <c r="D46" s="27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s="5" customFormat="1" x14ac:dyDescent="0.2">
      <c r="A47" s="12"/>
      <c r="B47" s="27"/>
      <c r="C47" s="27"/>
      <c r="D47" s="2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s="5" customFormat="1" x14ac:dyDescent="0.2">
      <c r="A48" s="12"/>
      <c r="B48" s="27"/>
      <c r="C48" s="27"/>
      <c r="D48" s="2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2:4" x14ac:dyDescent="0.2">
      <c r="B49" s="26"/>
      <c r="C49" s="26"/>
      <c r="D49" s="26"/>
    </row>
    <row r="50" spans="2:4" x14ac:dyDescent="0.2">
      <c r="B50" s="26"/>
      <c r="C50" s="26"/>
      <c r="D50" s="26"/>
    </row>
  </sheetData>
  <mergeCells count="27">
    <mergeCell ref="B35:B38"/>
    <mergeCell ref="C35:C36"/>
    <mergeCell ref="C37:C38"/>
    <mergeCell ref="B39:B42"/>
    <mergeCell ref="C39:C40"/>
    <mergeCell ref="C41:C42"/>
    <mergeCell ref="B24:B25"/>
    <mergeCell ref="B26:B27"/>
    <mergeCell ref="B32:F32"/>
    <mergeCell ref="B33:B34"/>
    <mergeCell ref="C33:C34"/>
    <mergeCell ref="D33:D34"/>
    <mergeCell ref="E33:E34"/>
    <mergeCell ref="F33:F34"/>
    <mergeCell ref="B13:B14"/>
    <mergeCell ref="B15:B16"/>
    <mergeCell ref="B21:E21"/>
    <mergeCell ref="B22:B23"/>
    <mergeCell ref="C22:C23"/>
    <mergeCell ref="D22:D23"/>
    <mergeCell ref="E22:E23"/>
    <mergeCell ref="B3:D3"/>
    <mergeCell ref="B10:E10"/>
    <mergeCell ref="B11:B12"/>
    <mergeCell ref="C11:C12"/>
    <mergeCell ref="D11:D12"/>
    <mergeCell ref="E11:E12"/>
  </mergeCells>
  <pageMargins left="0.7" right="0.7" top="0.75" bottom="0.75" header="0.3" footer="0.3"/>
  <pageSetup scale="7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topLeftCell="A55" workbookViewId="0">
      <selection activeCell="B86" sqref="B86:G86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160</v>
      </c>
      <c r="B3" s="241"/>
      <c r="C3" s="241"/>
      <c r="D3" s="241"/>
      <c r="E3" s="241"/>
      <c r="F3" s="241"/>
    </row>
    <row r="4" spans="1:7" x14ac:dyDescent="0.25">
      <c r="A4" s="108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6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217330</v>
      </c>
      <c r="C6" s="45">
        <v>0.82599999999999996</v>
      </c>
      <c r="D6" s="45">
        <v>0.13800000000000001</v>
      </c>
      <c r="E6" s="45">
        <v>2.8000000000000001E-2</v>
      </c>
      <c r="F6" s="45">
        <v>8.0000000000000002E-3</v>
      </c>
    </row>
    <row r="7" spans="1:7" ht="12.75" customHeight="1" x14ac:dyDescent="0.25">
      <c r="A7" s="108" t="s">
        <v>28</v>
      </c>
      <c r="B7" s="13">
        <v>60859</v>
      </c>
      <c r="C7" s="45">
        <v>0.67200000000000004</v>
      </c>
      <c r="D7" s="45">
        <v>0.24199999999999999</v>
      </c>
      <c r="E7" s="45">
        <v>0.06</v>
      </c>
      <c r="F7" s="45">
        <v>2.5999999999999999E-2</v>
      </c>
    </row>
    <row r="8" spans="1:7" ht="12.75" customHeight="1" x14ac:dyDescent="0.25">
      <c r="A8" s="108" t="s">
        <v>27</v>
      </c>
      <c r="B8" s="13">
        <v>23640</v>
      </c>
      <c r="C8" s="45">
        <v>0.432</v>
      </c>
      <c r="D8" s="45">
        <v>0.36399999999999999</v>
      </c>
      <c r="E8" s="45">
        <v>0.13300000000000001</v>
      </c>
      <c r="F8" s="45">
        <v>7.1999999999999995E-2</v>
      </c>
    </row>
    <row r="9" spans="1:7" ht="12.75" customHeight="1" x14ac:dyDescent="0.25">
      <c r="A9" s="108" t="s">
        <v>29</v>
      </c>
      <c r="B9" s="13">
        <v>23927</v>
      </c>
      <c r="C9" s="45">
        <v>0.17499999999999999</v>
      </c>
      <c r="D9" s="45">
        <v>0.377</v>
      </c>
      <c r="E9" s="45">
        <v>0.251</v>
      </c>
      <c r="F9" s="45">
        <v>0.19700000000000001</v>
      </c>
    </row>
    <row r="10" spans="1:7" ht="12.75" customHeight="1" x14ac:dyDescent="0.25">
      <c r="A10" s="108" t="s">
        <v>30</v>
      </c>
      <c r="B10" s="13">
        <v>54168</v>
      </c>
      <c r="C10" s="45">
        <v>1.4999999999999999E-2</v>
      </c>
      <c r="D10" s="45">
        <v>0.21</v>
      </c>
      <c r="E10" s="45">
        <v>0.26400000000000001</v>
      </c>
      <c r="F10" s="45">
        <v>0.51100000000000001</v>
      </c>
    </row>
    <row r="11" spans="1:7" ht="12.75" customHeight="1" x14ac:dyDescent="0.25">
      <c r="A11" s="165" t="s">
        <v>297</v>
      </c>
      <c r="B11" s="166">
        <v>379924</v>
      </c>
      <c r="C11" s="169">
        <v>0.62011086427811879</v>
      </c>
      <c r="D11" s="169">
        <v>0.19395721249513059</v>
      </c>
      <c r="E11" s="169">
        <v>8.7170065592065776E-2</v>
      </c>
      <c r="F11" s="169">
        <v>9.8761857634684827E-2</v>
      </c>
      <c r="G11" s="111"/>
    </row>
    <row r="12" spans="1:7" x14ac:dyDescent="0.25">
      <c r="A12" s="101"/>
      <c r="B12" s="111"/>
    </row>
    <row r="15" spans="1:7" ht="24.95" customHeight="1" x14ac:dyDescent="0.25">
      <c r="A15" s="241" t="s">
        <v>204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8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6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204792</v>
      </c>
      <c r="D18" s="45">
        <v>0.82599999999999996</v>
      </c>
      <c r="E18" s="45">
        <v>0.13800000000000001</v>
      </c>
      <c r="F18" s="45">
        <v>2.8000000000000001E-2</v>
      </c>
      <c r="G18" s="45">
        <v>8.0000000000000002E-3</v>
      </c>
    </row>
    <row r="19" spans="1:8" ht="12.75" customHeight="1" x14ac:dyDescent="0.25">
      <c r="A19" s="232"/>
      <c r="B19" s="108" t="s">
        <v>28</v>
      </c>
      <c r="C19" s="13">
        <v>55227</v>
      </c>
      <c r="D19" s="45">
        <v>0.68300000000000005</v>
      </c>
      <c r="E19" s="45">
        <v>0.23599999999999999</v>
      </c>
      <c r="F19" s="45">
        <v>5.7000000000000002E-2</v>
      </c>
      <c r="G19" s="45">
        <v>2.4E-2</v>
      </c>
    </row>
    <row r="20" spans="1:8" ht="12.75" customHeight="1" x14ac:dyDescent="0.25">
      <c r="A20" s="232"/>
      <c r="B20" s="108" t="s">
        <v>27</v>
      </c>
      <c r="C20" s="13">
        <v>19136</v>
      </c>
      <c r="D20" s="45">
        <v>0.441</v>
      </c>
      <c r="E20" s="45">
        <v>0.36099999999999999</v>
      </c>
      <c r="F20" s="45">
        <v>0.128</v>
      </c>
      <c r="G20" s="45">
        <v>6.9000000000000006E-2</v>
      </c>
    </row>
    <row r="21" spans="1:8" ht="12.75" customHeight="1" x14ac:dyDescent="0.25">
      <c r="A21" s="232"/>
      <c r="B21" s="108" t="s">
        <v>29</v>
      </c>
      <c r="C21" s="13">
        <v>17917</v>
      </c>
      <c r="D21" s="45">
        <v>0.17799999999999999</v>
      </c>
      <c r="E21" s="45">
        <v>0.36799999999999999</v>
      </c>
      <c r="F21" s="45">
        <v>0.249</v>
      </c>
      <c r="G21" s="45">
        <v>0.20499999999999999</v>
      </c>
    </row>
    <row r="22" spans="1:8" ht="12.75" customHeight="1" x14ac:dyDescent="0.25">
      <c r="A22" s="232"/>
      <c r="B22" s="108" t="s">
        <v>30</v>
      </c>
      <c r="C22" s="13">
        <v>28666</v>
      </c>
      <c r="D22" s="45">
        <v>0.02</v>
      </c>
      <c r="E22" s="45">
        <v>0.20100000000000001</v>
      </c>
      <c r="F22" s="45">
        <v>0.27400000000000002</v>
      </c>
      <c r="G22" s="45">
        <v>0.505</v>
      </c>
    </row>
    <row r="23" spans="1:8" ht="12.75" customHeight="1" x14ac:dyDescent="0.25">
      <c r="A23" s="233"/>
      <c r="B23" s="162" t="s">
        <v>297</v>
      </c>
      <c r="C23" s="163">
        <v>325738</v>
      </c>
      <c r="D23" s="168">
        <v>0.67278917412153327</v>
      </c>
      <c r="E23" s="168">
        <v>0.18574744119507089</v>
      </c>
      <c r="F23" s="168">
        <v>7.2260528400125257E-2</v>
      </c>
      <c r="G23" s="168">
        <v>6.9202856283270608E-2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12408</v>
      </c>
      <c r="D24" s="45">
        <v>0.81699999999999995</v>
      </c>
      <c r="E24" s="45">
        <v>0.14399999999999999</v>
      </c>
      <c r="F24" s="45">
        <v>0.03</v>
      </c>
      <c r="G24" s="45">
        <v>8.9999999999999993E-3</v>
      </c>
      <c r="H24" s="111"/>
    </row>
    <row r="25" spans="1:8" ht="12.75" customHeight="1" x14ac:dyDescent="0.25">
      <c r="A25" s="235"/>
      <c r="B25" s="108" t="s">
        <v>28</v>
      </c>
      <c r="C25" s="13">
        <v>5527</v>
      </c>
      <c r="D25" s="45">
        <v>0.56299999999999994</v>
      </c>
      <c r="E25" s="45">
        <v>0.29599999999999999</v>
      </c>
      <c r="F25" s="45">
        <v>9.2999999999999999E-2</v>
      </c>
      <c r="G25" s="45">
        <v>4.7E-2</v>
      </c>
      <c r="H25" s="111"/>
    </row>
    <row r="26" spans="1:8" ht="12.75" customHeight="1" x14ac:dyDescent="0.25">
      <c r="A26" s="235"/>
      <c r="B26" s="108" t="s">
        <v>27</v>
      </c>
      <c r="C26" s="13">
        <v>4451</v>
      </c>
      <c r="D26" s="45">
        <v>0.39100000000000001</v>
      </c>
      <c r="E26" s="45">
        <v>0.373</v>
      </c>
      <c r="F26" s="45">
        <v>0.152</v>
      </c>
      <c r="G26" s="45">
        <v>8.4000000000000005E-2</v>
      </c>
      <c r="H26" s="111"/>
    </row>
    <row r="27" spans="1:8" ht="12.75" customHeight="1" x14ac:dyDescent="0.25">
      <c r="A27" s="235"/>
      <c r="B27" s="108" t="s">
        <v>29</v>
      </c>
      <c r="C27" s="13">
        <v>5929</v>
      </c>
      <c r="D27" s="45">
        <v>0.16700000000000001</v>
      </c>
      <c r="E27" s="45">
        <v>0.40500000000000003</v>
      </c>
      <c r="F27" s="45">
        <v>0.255</v>
      </c>
      <c r="G27" s="45">
        <v>0.17299999999999999</v>
      </c>
      <c r="H27" s="111"/>
    </row>
    <row r="28" spans="1:8" ht="12.75" customHeight="1" x14ac:dyDescent="0.25">
      <c r="A28" s="235"/>
      <c r="B28" s="108" t="s">
        <v>30</v>
      </c>
      <c r="C28" s="13">
        <v>25317</v>
      </c>
      <c r="D28" s="45">
        <v>8.9999999999999993E-3</v>
      </c>
      <c r="E28" s="45">
        <v>0.22</v>
      </c>
      <c r="F28" s="45">
        <v>0.253</v>
      </c>
      <c r="G28" s="45">
        <v>0.51800000000000002</v>
      </c>
      <c r="H28" s="111"/>
    </row>
    <row r="29" spans="1:8" ht="12.75" customHeight="1" x14ac:dyDescent="0.25">
      <c r="A29" s="184"/>
      <c r="B29" s="162" t="s">
        <v>297</v>
      </c>
      <c r="C29" s="163">
        <v>53632</v>
      </c>
      <c r="D29" s="168">
        <v>0.30213305489260145</v>
      </c>
      <c r="E29" s="168">
        <v>0.24343675417661098</v>
      </c>
      <c r="F29" s="168">
        <v>0.17677878878281622</v>
      </c>
      <c r="G29" s="168">
        <v>0.27765140214797135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205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8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6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81540</v>
      </c>
      <c r="D37" s="45">
        <v>0.83699999999999997</v>
      </c>
      <c r="E37" s="45">
        <v>0.13100000000000001</v>
      </c>
      <c r="F37" s="45">
        <v>2.5000000000000001E-2</v>
      </c>
      <c r="G37" s="45">
        <v>7.0000000000000001E-3</v>
      </c>
      <c r="H37" s="111"/>
    </row>
    <row r="38" spans="1:8" ht="12.75" customHeight="1" x14ac:dyDescent="0.25">
      <c r="A38" s="232"/>
      <c r="B38" s="108" t="s">
        <v>28</v>
      </c>
      <c r="C38" s="13">
        <v>26938</v>
      </c>
      <c r="D38" s="45">
        <v>0.69</v>
      </c>
      <c r="E38" s="45">
        <v>0.23599999999999999</v>
      </c>
      <c r="F38" s="45">
        <v>5.3999999999999999E-2</v>
      </c>
      <c r="G38" s="45">
        <v>0.02</v>
      </c>
      <c r="H38" s="111"/>
    </row>
    <row r="39" spans="1:8" ht="12.75" customHeight="1" x14ac:dyDescent="0.25">
      <c r="A39" s="232"/>
      <c r="B39" s="108" t="s">
        <v>27</v>
      </c>
      <c r="C39" s="13">
        <v>10413</v>
      </c>
      <c r="D39" s="45">
        <v>0.43</v>
      </c>
      <c r="E39" s="45">
        <v>0.36299999999999999</v>
      </c>
      <c r="F39" s="45">
        <v>0.13200000000000001</v>
      </c>
      <c r="G39" s="45">
        <v>7.5999999999999998E-2</v>
      </c>
      <c r="H39" s="111"/>
    </row>
    <row r="40" spans="1:8" ht="12.75" customHeight="1" x14ac:dyDescent="0.25">
      <c r="A40" s="232"/>
      <c r="B40" s="108" t="s">
        <v>29</v>
      </c>
      <c r="C40" s="13">
        <v>10789</v>
      </c>
      <c r="D40" s="45">
        <v>0.156</v>
      </c>
      <c r="E40" s="45">
        <v>0.35099999999999998</v>
      </c>
      <c r="F40" s="45">
        <v>0.253</v>
      </c>
      <c r="G40" s="45">
        <v>0.24</v>
      </c>
      <c r="H40" s="111"/>
    </row>
    <row r="41" spans="1:8" ht="12.75" customHeight="1" x14ac:dyDescent="0.25">
      <c r="A41" s="232"/>
      <c r="B41" s="108" t="s">
        <v>30</v>
      </c>
      <c r="C41" s="13">
        <v>20789</v>
      </c>
      <c r="D41" s="45">
        <v>1.4999999999999999E-2</v>
      </c>
      <c r="E41" s="45">
        <v>0.20699999999999999</v>
      </c>
      <c r="F41" s="45">
        <v>0.251</v>
      </c>
      <c r="G41" s="45">
        <v>0.52600000000000002</v>
      </c>
      <c r="H41" s="111"/>
    </row>
    <row r="42" spans="1:8" ht="12.75" customHeight="1" x14ac:dyDescent="0.25">
      <c r="A42" s="233"/>
      <c r="B42" s="162" t="s">
        <v>297</v>
      </c>
      <c r="C42" s="163">
        <v>150469</v>
      </c>
      <c r="D42" s="168">
        <v>0.6199482949976407</v>
      </c>
      <c r="E42" s="168">
        <v>0.19195315978706579</v>
      </c>
      <c r="F42" s="168">
        <v>8.5346483328791981E-2</v>
      </c>
      <c r="G42" s="168">
        <v>0.10275206188650154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124387</v>
      </c>
      <c r="D43" s="45">
        <v>0.81899999999999995</v>
      </c>
      <c r="E43" s="45">
        <v>0.14199999999999999</v>
      </c>
      <c r="F43" s="45">
        <v>0.03</v>
      </c>
      <c r="G43" s="45">
        <v>8.9999999999999993E-3</v>
      </c>
      <c r="H43" s="111"/>
    </row>
    <row r="44" spans="1:8" ht="12.75" customHeight="1" x14ac:dyDescent="0.25">
      <c r="A44" s="232"/>
      <c r="B44" s="108" t="s">
        <v>28</v>
      </c>
      <c r="C44" s="13">
        <v>30993</v>
      </c>
      <c r="D44" s="45">
        <v>0.65400000000000003</v>
      </c>
      <c r="E44" s="45">
        <v>0.247</v>
      </c>
      <c r="F44" s="45">
        <v>6.6000000000000003E-2</v>
      </c>
      <c r="G44" s="45">
        <v>3.3000000000000002E-2</v>
      </c>
      <c r="H44" s="111"/>
    </row>
    <row r="45" spans="1:8" ht="12.75" customHeight="1" x14ac:dyDescent="0.25">
      <c r="A45" s="232"/>
      <c r="B45" s="108" t="s">
        <v>27</v>
      </c>
      <c r="C45" s="13">
        <v>12119</v>
      </c>
      <c r="D45" s="45">
        <v>0.43</v>
      </c>
      <c r="E45" s="45">
        <v>0.36499999999999999</v>
      </c>
      <c r="F45" s="45">
        <v>0.13400000000000001</v>
      </c>
      <c r="G45" s="45">
        <v>7.0999999999999994E-2</v>
      </c>
      <c r="H45" s="111"/>
    </row>
    <row r="46" spans="1:8" ht="12.75" customHeight="1" x14ac:dyDescent="0.25">
      <c r="A46" s="232"/>
      <c r="B46" s="108" t="s">
        <v>29</v>
      </c>
      <c r="C46" s="13">
        <v>12180</v>
      </c>
      <c r="D46" s="45">
        <v>0.188</v>
      </c>
      <c r="E46" s="45">
        <v>0.40100000000000002</v>
      </c>
      <c r="F46" s="45">
        <v>0.249</v>
      </c>
      <c r="G46" s="45">
        <v>0.16200000000000001</v>
      </c>
      <c r="H46" s="111"/>
    </row>
    <row r="47" spans="1:8" ht="12.75" customHeight="1" x14ac:dyDescent="0.25">
      <c r="A47" s="232"/>
      <c r="B47" s="108" t="s">
        <v>30</v>
      </c>
      <c r="C47" s="13">
        <v>31736</v>
      </c>
      <c r="D47" s="45">
        <v>1.4E-2</v>
      </c>
      <c r="E47" s="45">
        <v>0.21199999999999999</v>
      </c>
      <c r="F47" s="45">
        <v>0.27200000000000002</v>
      </c>
      <c r="G47" s="45">
        <v>0.502</v>
      </c>
      <c r="H47" s="111"/>
    </row>
    <row r="48" spans="1:8" ht="12.75" customHeight="1" x14ac:dyDescent="0.25">
      <c r="A48" s="233"/>
      <c r="B48" s="162" t="s">
        <v>297</v>
      </c>
      <c r="C48" s="163">
        <v>211415</v>
      </c>
      <c r="D48" s="168">
        <v>0.61516921694297944</v>
      </c>
      <c r="E48" s="168">
        <v>0.19582338055483292</v>
      </c>
      <c r="F48" s="168">
        <v>9.0021994655062318E-2</v>
      </c>
      <c r="G48" s="168">
        <v>9.8985407847125326E-2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206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8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6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8" t="s">
        <v>24</v>
      </c>
      <c r="C56" s="13">
        <v>118265</v>
      </c>
      <c r="D56" s="45">
        <v>0.81799999999999995</v>
      </c>
      <c r="E56" s="45">
        <v>0.14199999999999999</v>
      </c>
      <c r="F56" s="45">
        <v>0.03</v>
      </c>
      <c r="G56" s="45">
        <v>8.9999999999999993E-3</v>
      </c>
      <c r="H56" s="111"/>
    </row>
    <row r="57" spans="1:8" ht="12.75" customHeight="1" x14ac:dyDescent="0.25">
      <c r="A57" s="232"/>
      <c r="B57" s="108" t="s">
        <v>28</v>
      </c>
      <c r="C57" s="13">
        <v>28065</v>
      </c>
      <c r="D57" s="45">
        <v>0.65800000000000003</v>
      </c>
      <c r="E57" s="45">
        <v>0.24299999999999999</v>
      </c>
      <c r="F57" s="45">
        <v>6.5000000000000002E-2</v>
      </c>
      <c r="G57" s="45">
        <v>3.5000000000000003E-2</v>
      </c>
      <c r="H57" s="111"/>
    </row>
    <row r="58" spans="1:8" ht="12.75" customHeight="1" x14ac:dyDescent="0.25">
      <c r="A58" s="232"/>
      <c r="B58" s="108" t="s">
        <v>27</v>
      </c>
      <c r="C58" s="13">
        <v>9619</v>
      </c>
      <c r="D58" s="45">
        <v>0.42699999999999999</v>
      </c>
      <c r="E58" s="45">
        <v>0.36199999999999999</v>
      </c>
      <c r="F58" s="45">
        <v>0.13400000000000001</v>
      </c>
      <c r="G58" s="45">
        <v>7.6999999999999999E-2</v>
      </c>
      <c r="H58" s="111"/>
    </row>
    <row r="59" spans="1:8" ht="12.75" customHeight="1" x14ac:dyDescent="0.25">
      <c r="A59" s="232"/>
      <c r="B59" s="108" t="s">
        <v>29</v>
      </c>
      <c r="C59" s="13">
        <v>8736</v>
      </c>
      <c r="D59" s="45">
        <v>0.187</v>
      </c>
      <c r="E59" s="45">
        <v>0.38800000000000001</v>
      </c>
      <c r="F59" s="45">
        <v>0.25</v>
      </c>
      <c r="G59" s="45">
        <v>0.17599999999999999</v>
      </c>
      <c r="H59" s="111"/>
    </row>
    <row r="60" spans="1:8" ht="12.75" customHeight="1" x14ac:dyDescent="0.25">
      <c r="A60" s="232"/>
      <c r="B60" s="108" t="s">
        <v>30</v>
      </c>
      <c r="C60" s="13">
        <v>16194</v>
      </c>
      <c r="D60" s="45">
        <v>1.7000000000000001E-2</v>
      </c>
      <c r="E60" s="45">
        <v>0.19700000000000001</v>
      </c>
      <c r="F60" s="45">
        <v>0.27900000000000003</v>
      </c>
      <c r="G60" s="45">
        <v>0.50600000000000001</v>
      </c>
      <c r="H60" s="111"/>
    </row>
    <row r="61" spans="1:8" ht="12.75" customHeight="1" x14ac:dyDescent="0.25">
      <c r="A61" s="233"/>
      <c r="B61" s="162" t="s">
        <v>297</v>
      </c>
      <c r="C61" s="163">
        <v>180879</v>
      </c>
      <c r="D61" s="168">
        <v>0.67045925729354983</v>
      </c>
      <c r="E61" s="168">
        <v>0.18632345380060703</v>
      </c>
      <c r="F61" s="168">
        <v>7.377307481797224E-2</v>
      </c>
      <c r="G61" s="168">
        <v>6.9444214087870895E-2</v>
      </c>
      <c r="H61" s="111"/>
    </row>
    <row r="62" spans="1:8" ht="12.75" customHeight="1" x14ac:dyDescent="0.25">
      <c r="A62" s="234" t="s">
        <v>39</v>
      </c>
      <c r="B62" s="108" t="s">
        <v>24</v>
      </c>
      <c r="C62" s="13">
        <v>6054</v>
      </c>
      <c r="D62" s="45">
        <v>0.82399999999999995</v>
      </c>
      <c r="E62" s="45">
        <v>0.14299999999999999</v>
      </c>
      <c r="F62" s="45">
        <v>2.7E-2</v>
      </c>
      <c r="G62" s="45">
        <v>5.0000000000000001E-3</v>
      </c>
      <c r="H62" s="111"/>
    </row>
    <row r="63" spans="1:8" ht="12.75" customHeight="1" x14ac:dyDescent="0.25">
      <c r="A63" s="235"/>
      <c r="B63" s="108" t="s">
        <v>28</v>
      </c>
      <c r="C63" s="13">
        <v>2874</v>
      </c>
      <c r="D63" s="45">
        <v>0.61699999999999999</v>
      </c>
      <c r="E63" s="45">
        <v>0.29399999999999998</v>
      </c>
      <c r="F63" s="45">
        <v>7.1999999999999995E-2</v>
      </c>
      <c r="G63" s="45">
        <v>1.6E-2</v>
      </c>
      <c r="H63" s="111"/>
    </row>
    <row r="64" spans="1:8" ht="12.75" customHeight="1" x14ac:dyDescent="0.25">
      <c r="A64" s="235"/>
      <c r="B64" s="108" t="s">
        <v>27</v>
      </c>
      <c r="C64" s="13">
        <v>2472</v>
      </c>
      <c r="D64" s="45">
        <v>0.44</v>
      </c>
      <c r="E64" s="45">
        <v>0.376</v>
      </c>
      <c r="F64" s="45">
        <v>0.13600000000000001</v>
      </c>
      <c r="G64" s="45">
        <v>4.9000000000000002E-2</v>
      </c>
      <c r="H64" s="111"/>
    </row>
    <row r="65" spans="1:8" ht="12.75" customHeight="1" x14ac:dyDescent="0.25">
      <c r="A65" s="235"/>
      <c r="B65" s="108" t="s">
        <v>29</v>
      </c>
      <c r="C65" s="13">
        <v>3407</v>
      </c>
      <c r="D65" s="45">
        <v>0.191</v>
      </c>
      <c r="E65" s="45">
        <v>0.435</v>
      </c>
      <c r="F65" s="45">
        <v>0.246</v>
      </c>
      <c r="G65" s="45">
        <v>0.129</v>
      </c>
      <c r="H65" s="111"/>
    </row>
    <row r="66" spans="1:8" ht="12.75" customHeight="1" x14ac:dyDescent="0.25">
      <c r="A66" s="235"/>
      <c r="B66" s="108" t="s">
        <v>30</v>
      </c>
      <c r="C66" s="13">
        <v>15453</v>
      </c>
      <c r="D66" s="45">
        <v>0.01</v>
      </c>
      <c r="E66" s="45">
        <v>0.22800000000000001</v>
      </c>
      <c r="F66" s="45">
        <v>0.26500000000000001</v>
      </c>
      <c r="G66" s="45">
        <v>0.498</v>
      </c>
      <c r="H66" s="111"/>
    </row>
    <row r="67" spans="1:8" ht="12.75" customHeight="1" x14ac:dyDescent="0.25">
      <c r="A67" s="184"/>
      <c r="B67" s="162" t="s">
        <v>297</v>
      </c>
      <c r="C67" s="163">
        <v>30260</v>
      </c>
      <c r="D67" s="168">
        <v>0.28608724388631857</v>
      </c>
      <c r="E67" s="168">
        <v>0.25241242564441507</v>
      </c>
      <c r="F67" s="168">
        <v>0.18615333773959022</v>
      </c>
      <c r="G67" s="168">
        <v>0.27534699272967617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207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8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6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76007</v>
      </c>
      <c r="D75" s="45">
        <v>0.83899999999999997</v>
      </c>
      <c r="E75" s="45">
        <v>0.129</v>
      </c>
      <c r="F75" s="45">
        <v>2.4E-2</v>
      </c>
      <c r="G75" s="45">
        <v>7.0000000000000001E-3</v>
      </c>
      <c r="H75" s="111"/>
    </row>
    <row r="76" spans="1:8" ht="12.75" customHeight="1" x14ac:dyDescent="0.25">
      <c r="A76" s="232"/>
      <c r="B76" s="108" t="s">
        <v>28</v>
      </c>
      <c r="C76" s="13">
        <v>24467</v>
      </c>
      <c r="D76" s="45">
        <v>0.70899999999999996</v>
      </c>
      <c r="E76" s="45">
        <v>0.23</v>
      </c>
      <c r="F76" s="45">
        <v>4.8000000000000001E-2</v>
      </c>
      <c r="G76" s="45">
        <v>1.4E-2</v>
      </c>
      <c r="H76" s="111"/>
    </row>
    <row r="77" spans="1:8" ht="12.75" customHeight="1" x14ac:dyDescent="0.25">
      <c r="A77" s="232"/>
      <c r="B77" s="108" t="s">
        <v>27</v>
      </c>
      <c r="C77" s="13">
        <v>8580</v>
      </c>
      <c r="D77" s="45">
        <v>0.45300000000000001</v>
      </c>
      <c r="E77" s="45">
        <v>0.36199999999999999</v>
      </c>
      <c r="F77" s="45">
        <v>0.122</v>
      </c>
      <c r="G77" s="45">
        <v>6.4000000000000001E-2</v>
      </c>
      <c r="H77" s="111"/>
    </row>
    <row r="78" spans="1:8" ht="12.75" customHeight="1" x14ac:dyDescent="0.25">
      <c r="A78" s="232"/>
      <c r="B78" s="108" t="s">
        <v>29</v>
      </c>
      <c r="C78" s="13">
        <v>8427</v>
      </c>
      <c r="D78" s="45">
        <v>0.16400000000000001</v>
      </c>
      <c r="E78" s="45">
        <v>0.34699999999999998</v>
      </c>
      <c r="F78" s="45">
        <v>0.248</v>
      </c>
      <c r="G78" s="45">
        <v>0.24099999999999999</v>
      </c>
      <c r="H78" s="111"/>
    </row>
    <row r="79" spans="1:8" ht="12.75" customHeight="1" x14ac:dyDescent="0.25">
      <c r="A79" s="232"/>
      <c r="B79" s="108" t="s">
        <v>30</v>
      </c>
      <c r="C79" s="13">
        <v>11580</v>
      </c>
      <c r="D79" s="45">
        <v>2.1999999999999999E-2</v>
      </c>
      <c r="E79" s="45">
        <v>0.20799999999999999</v>
      </c>
      <c r="F79" s="45">
        <v>0.26500000000000001</v>
      </c>
      <c r="G79" s="45">
        <v>0.505</v>
      </c>
      <c r="H79" s="111"/>
    </row>
    <row r="80" spans="1:8" ht="12.75" customHeight="1" x14ac:dyDescent="0.25">
      <c r="A80" s="233"/>
      <c r="B80" s="162" t="s">
        <v>297</v>
      </c>
      <c r="C80" s="163">
        <v>129061</v>
      </c>
      <c r="D80" s="168">
        <v>0.67151966899373161</v>
      </c>
      <c r="E80" s="168">
        <v>0.18499004346781756</v>
      </c>
      <c r="F80" s="168">
        <v>7.1524317958174821E-2</v>
      </c>
      <c r="G80" s="168">
        <v>7.1965969580275999E-2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5474</v>
      </c>
      <c r="D81" s="45">
        <v>0.79700000000000004</v>
      </c>
      <c r="E81" s="45">
        <v>0.152</v>
      </c>
      <c r="F81" s="45">
        <v>3.6999999999999998E-2</v>
      </c>
      <c r="G81" s="45">
        <v>1.4999999999999999E-2</v>
      </c>
      <c r="H81" s="111"/>
    </row>
    <row r="82" spans="1:8" ht="12.75" customHeight="1" x14ac:dyDescent="0.25">
      <c r="A82" s="235"/>
      <c r="B82" s="108" t="s">
        <v>28</v>
      </c>
      <c r="C82" s="13">
        <v>2431</v>
      </c>
      <c r="D82" s="45">
        <v>0.498</v>
      </c>
      <c r="E82" s="45">
        <v>0.29799999999999999</v>
      </c>
      <c r="F82" s="45">
        <v>0.12</v>
      </c>
      <c r="G82" s="45">
        <v>8.4000000000000005E-2</v>
      </c>
      <c r="H82" s="111"/>
    </row>
    <row r="83" spans="1:8" ht="12.75" customHeight="1" x14ac:dyDescent="0.25">
      <c r="A83" s="235"/>
      <c r="B83" s="108" t="s">
        <v>27</v>
      </c>
      <c r="C83" s="13">
        <v>1810</v>
      </c>
      <c r="D83" s="45">
        <v>0.32200000000000001</v>
      </c>
      <c r="E83" s="45">
        <v>0.36599999999999999</v>
      </c>
      <c r="F83" s="45">
        <v>0.18</v>
      </c>
      <c r="G83" s="45">
        <v>0.13300000000000001</v>
      </c>
      <c r="H83" s="111"/>
    </row>
    <row r="84" spans="1:8" ht="12.75" customHeight="1" x14ac:dyDescent="0.25">
      <c r="A84" s="235"/>
      <c r="B84" s="108" t="s">
        <v>29</v>
      </c>
      <c r="C84" s="13">
        <v>2327</v>
      </c>
      <c r="D84" s="45">
        <v>0.129</v>
      </c>
      <c r="E84" s="45">
        <v>0.36599999999999999</v>
      </c>
      <c r="F84" s="45">
        <v>0.26900000000000002</v>
      </c>
      <c r="G84" s="45">
        <v>0.23599999999999999</v>
      </c>
      <c r="H84" s="111"/>
    </row>
    <row r="85" spans="1:8" ht="12.75" customHeight="1" x14ac:dyDescent="0.25">
      <c r="A85" s="235"/>
      <c r="B85" s="108" t="s">
        <v>30</v>
      </c>
      <c r="C85" s="13">
        <v>9123</v>
      </c>
      <c r="D85" s="45">
        <v>7.0000000000000001E-3</v>
      </c>
      <c r="E85" s="45">
        <v>0.20599999999999999</v>
      </c>
      <c r="F85" s="45">
        <v>0.23400000000000001</v>
      </c>
      <c r="G85" s="45">
        <v>0.55400000000000005</v>
      </c>
      <c r="H85" s="111"/>
    </row>
    <row r="86" spans="1:8" ht="12.75" customHeight="1" x14ac:dyDescent="0.25">
      <c r="A86" s="184"/>
      <c r="B86" s="162" t="s">
        <v>297</v>
      </c>
      <c r="C86" s="163">
        <v>21165</v>
      </c>
      <c r="D86" s="168">
        <v>0.30800850460666196</v>
      </c>
      <c r="E86" s="168">
        <v>0.23378218757382471</v>
      </c>
      <c r="F86" s="168">
        <v>0.16886369005433499</v>
      </c>
      <c r="G86" s="168">
        <v>0.28934561776517836</v>
      </c>
      <c r="H86" s="111"/>
    </row>
    <row r="87" spans="1:8" x14ac:dyDescent="0.25">
      <c r="A87" s="101" t="s">
        <v>40</v>
      </c>
      <c r="C87" s="111"/>
      <c r="H87" s="111"/>
    </row>
  </sheetData>
  <mergeCells count="18">
    <mergeCell ref="A24:A29"/>
    <mergeCell ref="A34:G34"/>
    <mergeCell ref="C35:G35"/>
    <mergeCell ref="A53:G53"/>
    <mergeCell ref="C54:G54"/>
    <mergeCell ref="A37:A42"/>
    <mergeCell ref="A43:A48"/>
    <mergeCell ref="A3:F3"/>
    <mergeCell ref="B4:F4"/>
    <mergeCell ref="A15:G15"/>
    <mergeCell ref="C16:G16"/>
    <mergeCell ref="A18:A23"/>
    <mergeCell ref="A56:A61"/>
    <mergeCell ref="A62:A67"/>
    <mergeCell ref="A75:A80"/>
    <mergeCell ref="A81:A86"/>
    <mergeCell ref="A72:G72"/>
    <mergeCell ref="C73:G7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workbookViewId="0">
      <selection activeCell="M78" sqref="M78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161</v>
      </c>
      <c r="B3" s="241"/>
      <c r="C3" s="241"/>
      <c r="D3" s="241"/>
      <c r="E3" s="241"/>
      <c r="F3" s="241"/>
    </row>
    <row r="4" spans="1:7" x14ac:dyDescent="0.25">
      <c r="A4" s="108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4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11487</v>
      </c>
      <c r="C6" s="45">
        <v>0.44400000000000001</v>
      </c>
      <c r="D6" s="45">
        <v>0.26900000000000002</v>
      </c>
      <c r="E6" s="45">
        <v>0.152</v>
      </c>
      <c r="F6" s="45">
        <v>0.13500000000000001</v>
      </c>
    </row>
    <row r="7" spans="1:7" ht="12.75" customHeight="1" x14ac:dyDescent="0.25">
      <c r="A7" s="108" t="s">
        <v>28</v>
      </c>
      <c r="B7" s="13">
        <v>11727</v>
      </c>
      <c r="C7" s="45">
        <v>0.29399999999999998</v>
      </c>
      <c r="D7" s="45">
        <v>0.27800000000000002</v>
      </c>
      <c r="E7" s="45">
        <v>0.20399999999999999</v>
      </c>
      <c r="F7" s="45">
        <v>0.223</v>
      </c>
    </row>
    <row r="8" spans="1:7" ht="12.75" customHeight="1" x14ac:dyDescent="0.25">
      <c r="A8" s="108" t="s">
        <v>27</v>
      </c>
      <c r="B8" s="13">
        <v>14212</v>
      </c>
      <c r="C8" s="45">
        <v>0.25600000000000001</v>
      </c>
      <c r="D8" s="45">
        <v>0.26700000000000002</v>
      </c>
      <c r="E8" s="45">
        <v>0.21</v>
      </c>
      <c r="F8" s="45">
        <v>0.26700000000000002</v>
      </c>
    </row>
    <row r="9" spans="1:7" ht="12.75" customHeight="1" x14ac:dyDescent="0.25">
      <c r="A9" s="108" t="s">
        <v>29</v>
      </c>
      <c r="B9" s="13">
        <v>26917</v>
      </c>
      <c r="C9" s="45">
        <v>0.23599999999999999</v>
      </c>
      <c r="D9" s="45">
        <v>0.26900000000000002</v>
      </c>
      <c r="E9" s="45">
        <v>0.21</v>
      </c>
      <c r="F9" s="45">
        <v>0.28499999999999998</v>
      </c>
    </row>
    <row r="10" spans="1:7" ht="12.75" customHeight="1" x14ac:dyDescent="0.25">
      <c r="A10" s="108" t="s">
        <v>30</v>
      </c>
      <c r="B10" s="13">
        <v>7077</v>
      </c>
      <c r="C10" s="45">
        <v>8.7999999999999995E-2</v>
      </c>
      <c r="D10" s="45">
        <v>0.20699999999999999</v>
      </c>
      <c r="E10" s="45">
        <v>0.22700000000000001</v>
      </c>
      <c r="F10" s="45">
        <v>0.47799999999999998</v>
      </c>
    </row>
    <row r="11" spans="1:7" ht="12.75" customHeight="1" x14ac:dyDescent="0.25">
      <c r="A11" s="165" t="s">
        <v>297</v>
      </c>
      <c r="B11" s="166">
        <v>71420</v>
      </c>
      <c r="C11" s="169">
        <v>0.26811817418090172</v>
      </c>
      <c r="D11" s="169">
        <v>0.26393167180061605</v>
      </c>
      <c r="E11" s="169">
        <v>0.20166619994399329</v>
      </c>
      <c r="F11" s="169">
        <v>0.26628395407448896</v>
      </c>
      <c r="G11" s="111"/>
    </row>
    <row r="12" spans="1:7" x14ac:dyDescent="0.25">
      <c r="A12" s="101"/>
      <c r="B12" s="111"/>
    </row>
    <row r="15" spans="1:7" ht="24.95" customHeight="1" x14ac:dyDescent="0.25">
      <c r="A15" s="241" t="s">
        <v>208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8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4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1378</v>
      </c>
      <c r="D18" s="45">
        <v>0.317</v>
      </c>
      <c r="E18" s="45">
        <v>0.32300000000000001</v>
      </c>
      <c r="F18" s="45">
        <v>0.20100000000000001</v>
      </c>
      <c r="G18" s="45">
        <v>0.159</v>
      </c>
    </row>
    <row r="19" spans="1:8" ht="12.75" customHeight="1" x14ac:dyDescent="0.25">
      <c r="A19" s="232"/>
      <c r="B19" s="108" t="s">
        <v>28</v>
      </c>
      <c r="C19" s="13">
        <v>3311</v>
      </c>
      <c r="D19" s="45">
        <v>0.27500000000000002</v>
      </c>
      <c r="E19" s="45">
        <v>0.26600000000000001</v>
      </c>
      <c r="F19" s="45">
        <v>0.23300000000000001</v>
      </c>
      <c r="G19" s="45">
        <v>0.22600000000000001</v>
      </c>
    </row>
    <row r="20" spans="1:8" ht="12.75" customHeight="1" x14ac:dyDescent="0.25">
      <c r="A20" s="232"/>
      <c r="B20" s="108" t="s">
        <v>27</v>
      </c>
      <c r="C20" s="13">
        <v>4799</v>
      </c>
      <c r="D20" s="45">
        <v>0.158</v>
      </c>
      <c r="E20" s="45">
        <v>0.27800000000000002</v>
      </c>
      <c r="F20" s="45">
        <v>0.248</v>
      </c>
      <c r="G20" s="45">
        <v>0.316</v>
      </c>
    </row>
    <row r="21" spans="1:8" ht="12.75" customHeight="1" x14ac:dyDescent="0.25">
      <c r="A21" s="232"/>
      <c r="B21" s="108" t="s">
        <v>29</v>
      </c>
      <c r="C21" s="13">
        <v>10438</v>
      </c>
      <c r="D21" s="45">
        <v>8.2000000000000003E-2</v>
      </c>
      <c r="E21" s="45">
        <v>0.27400000000000002</v>
      </c>
      <c r="F21" s="45">
        <v>0.26900000000000002</v>
      </c>
      <c r="G21" s="45">
        <v>0.375</v>
      </c>
    </row>
    <row r="22" spans="1:8" ht="12.75" customHeight="1" x14ac:dyDescent="0.25">
      <c r="A22" s="232"/>
      <c r="B22" s="108" t="s">
        <v>30</v>
      </c>
      <c r="C22" s="13">
        <v>4086</v>
      </c>
      <c r="D22" s="45">
        <v>4.2999999999999997E-2</v>
      </c>
      <c r="E22" s="45">
        <v>0.20200000000000001</v>
      </c>
      <c r="F22" s="45">
        <v>0.25</v>
      </c>
      <c r="G22" s="45">
        <v>0.504</v>
      </c>
    </row>
    <row r="23" spans="1:8" ht="12.75" customHeight="1" x14ac:dyDescent="0.25">
      <c r="A23" s="233"/>
      <c r="B23" s="162" t="s">
        <v>297</v>
      </c>
      <c r="C23" s="163">
        <v>24012</v>
      </c>
      <c r="D23" s="168">
        <v>0.13097617857737798</v>
      </c>
      <c r="E23" s="168">
        <v>0.26420123271697482</v>
      </c>
      <c r="F23" s="168">
        <v>0.25266533399966684</v>
      </c>
      <c r="G23" s="168">
        <v>0.35215725470598036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10013</v>
      </c>
      <c r="D24" s="45">
        <v>0.46100000000000002</v>
      </c>
      <c r="E24" s="45">
        <v>0.26100000000000001</v>
      </c>
      <c r="F24" s="45">
        <v>0.14499999999999999</v>
      </c>
      <c r="G24" s="45">
        <v>0.13200000000000001</v>
      </c>
      <c r="H24" s="111"/>
    </row>
    <row r="25" spans="1:8" ht="12.75" customHeight="1" x14ac:dyDescent="0.25">
      <c r="A25" s="235"/>
      <c r="B25" s="108" t="s">
        <v>28</v>
      </c>
      <c r="C25" s="13">
        <v>8328</v>
      </c>
      <c r="D25" s="45">
        <v>0.3</v>
      </c>
      <c r="E25" s="45">
        <v>0.28299999999999997</v>
      </c>
      <c r="F25" s="45">
        <v>0.19400000000000001</v>
      </c>
      <c r="G25" s="45">
        <v>0.223</v>
      </c>
      <c r="H25" s="111"/>
    </row>
    <row r="26" spans="1:8" ht="12.75" customHeight="1" x14ac:dyDescent="0.25">
      <c r="A26" s="235"/>
      <c r="B26" s="108" t="s">
        <v>27</v>
      </c>
      <c r="C26" s="13">
        <v>9346</v>
      </c>
      <c r="D26" s="45">
        <v>0.307</v>
      </c>
      <c r="E26" s="45">
        <v>0.26</v>
      </c>
      <c r="F26" s="45">
        <v>0.191</v>
      </c>
      <c r="G26" s="45">
        <v>0.24199999999999999</v>
      </c>
      <c r="H26" s="111"/>
    </row>
    <row r="27" spans="1:8" ht="12.75" customHeight="1" x14ac:dyDescent="0.25">
      <c r="A27" s="235"/>
      <c r="B27" s="108" t="s">
        <v>29</v>
      </c>
      <c r="C27" s="13">
        <v>16385</v>
      </c>
      <c r="D27" s="45">
        <v>0.33300000000000002</v>
      </c>
      <c r="E27" s="45">
        <v>0.26600000000000001</v>
      </c>
      <c r="F27" s="45">
        <v>0.17299999999999999</v>
      </c>
      <c r="G27" s="45">
        <v>0.22800000000000001</v>
      </c>
      <c r="H27" s="111"/>
    </row>
    <row r="28" spans="1:8" ht="12.75" customHeight="1" x14ac:dyDescent="0.25">
      <c r="A28" s="235"/>
      <c r="B28" s="108" t="s">
        <v>30</v>
      </c>
      <c r="C28" s="13">
        <v>2967</v>
      </c>
      <c r="D28" s="45">
        <v>0.14899999999999999</v>
      </c>
      <c r="E28" s="45">
        <v>0.215</v>
      </c>
      <c r="F28" s="45">
        <v>0.19400000000000001</v>
      </c>
      <c r="G28" s="45">
        <v>0.443</v>
      </c>
      <c r="H28" s="111"/>
    </row>
    <row r="29" spans="1:8" ht="12.75" customHeight="1" x14ac:dyDescent="0.25">
      <c r="A29" s="184"/>
      <c r="B29" s="162" t="s">
        <v>297</v>
      </c>
      <c r="C29" s="163">
        <v>47039</v>
      </c>
      <c r="D29" s="168">
        <v>0.33784731818278452</v>
      </c>
      <c r="E29" s="168">
        <v>0.26348349242118241</v>
      </c>
      <c r="F29" s="168">
        <v>0.17547141733455218</v>
      </c>
      <c r="G29" s="168">
        <v>0.22319777206148089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209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8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4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3943</v>
      </c>
      <c r="D37" s="45">
        <v>0.40899999999999997</v>
      </c>
      <c r="E37" s="45">
        <v>0.27100000000000002</v>
      </c>
      <c r="F37" s="45">
        <v>0.152</v>
      </c>
      <c r="G37" s="45">
        <v>0.16800000000000001</v>
      </c>
      <c r="H37" s="111"/>
    </row>
    <row r="38" spans="1:8" ht="12.75" customHeight="1" x14ac:dyDescent="0.25">
      <c r="A38" s="232"/>
      <c r="B38" s="108" t="s">
        <v>28</v>
      </c>
      <c r="C38" s="13">
        <v>5276</v>
      </c>
      <c r="D38" s="45">
        <v>0.30499999999999999</v>
      </c>
      <c r="E38" s="45">
        <v>0.27700000000000002</v>
      </c>
      <c r="F38" s="45">
        <v>0.19400000000000001</v>
      </c>
      <c r="G38" s="45">
        <v>0.224</v>
      </c>
      <c r="H38" s="111"/>
    </row>
    <row r="39" spans="1:8" ht="12.75" customHeight="1" x14ac:dyDescent="0.25">
      <c r="A39" s="232"/>
      <c r="B39" s="108" t="s">
        <v>27</v>
      </c>
      <c r="C39" s="13">
        <v>5697</v>
      </c>
      <c r="D39" s="45">
        <v>0.248</v>
      </c>
      <c r="E39" s="45">
        <v>0.26700000000000002</v>
      </c>
      <c r="F39" s="45">
        <v>0.21199999999999999</v>
      </c>
      <c r="G39" s="45">
        <v>0.27300000000000002</v>
      </c>
      <c r="H39" s="111"/>
    </row>
    <row r="40" spans="1:8" ht="12.75" customHeight="1" x14ac:dyDescent="0.25">
      <c r="A40" s="232"/>
      <c r="B40" s="108" t="s">
        <v>29</v>
      </c>
      <c r="C40" s="13">
        <v>8097</v>
      </c>
      <c r="D40" s="45">
        <v>0.20399999999999999</v>
      </c>
      <c r="E40" s="45">
        <v>0.25700000000000001</v>
      </c>
      <c r="F40" s="45">
        <v>0.214</v>
      </c>
      <c r="G40" s="45">
        <v>0.32500000000000001</v>
      </c>
      <c r="H40" s="111"/>
    </row>
    <row r="41" spans="1:8" ht="12.75" customHeight="1" x14ac:dyDescent="0.25">
      <c r="A41" s="232"/>
      <c r="B41" s="108" t="s">
        <v>30</v>
      </c>
      <c r="C41" s="13">
        <v>2014</v>
      </c>
      <c r="D41" s="45">
        <v>8.3000000000000004E-2</v>
      </c>
      <c r="E41" s="45">
        <v>0.2</v>
      </c>
      <c r="F41" s="45">
        <v>0.223</v>
      </c>
      <c r="G41" s="45">
        <v>0.49399999999999999</v>
      </c>
      <c r="H41" s="111"/>
    </row>
    <row r="42" spans="1:8" ht="12.75" customHeight="1" x14ac:dyDescent="0.25">
      <c r="A42" s="233"/>
      <c r="B42" s="162" t="s">
        <v>297</v>
      </c>
      <c r="C42" s="163">
        <v>25027</v>
      </c>
      <c r="D42" s="168">
        <v>0.25772166060654494</v>
      </c>
      <c r="E42" s="168">
        <v>0.26099812202820954</v>
      </c>
      <c r="F42" s="168">
        <v>0.20026371518759739</v>
      </c>
      <c r="G42" s="168">
        <v>0.28101650217764812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7108</v>
      </c>
      <c r="D43" s="45">
        <v>0.46400000000000002</v>
      </c>
      <c r="E43" s="45">
        <v>0.27</v>
      </c>
      <c r="F43" s="45">
        <v>0.151</v>
      </c>
      <c r="G43" s="45">
        <v>0.115</v>
      </c>
      <c r="H43" s="111"/>
    </row>
    <row r="44" spans="1:8" ht="12.75" customHeight="1" x14ac:dyDescent="0.25">
      <c r="A44" s="232"/>
      <c r="B44" s="108" t="s">
        <v>28</v>
      </c>
      <c r="C44" s="13">
        <v>6103</v>
      </c>
      <c r="D44" s="45">
        <v>0.28499999999999998</v>
      </c>
      <c r="E44" s="45">
        <v>0.27800000000000002</v>
      </c>
      <c r="F44" s="45">
        <v>0.215</v>
      </c>
      <c r="G44" s="45">
        <v>0.223</v>
      </c>
      <c r="H44" s="111"/>
    </row>
    <row r="45" spans="1:8" ht="12.75" customHeight="1" x14ac:dyDescent="0.25">
      <c r="A45" s="232"/>
      <c r="B45" s="108" t="s">
        <v>27</v>
      </c>
      <c r="C45" s="13">
        <v>8106</v>
      </c>
      <c r="D45" s="45">
        <v>0.26200000000000001</v>
      </c>
      <c r="E45" s="45">
        <v>0.26600000000000001</v>
      </c>
      <c r="F45" s="45">
        <v>0.21</v>
      </c>
      <c r="G45" s="45">
        <v>0.26200000000000001</v>
      </c>
      <c r="H45" s="111"/>
    </row>
    <row r="46" spans="1:8" ht="12.75" customHeight="1" x14ac:dyDescent="0.25">
      <c r="A46" s="232"/>
      <c r="B46" s="108" t="s">
        <v>29</v>
      </c>
      <c r="C46" s="13">
        <v>18389</v>
      </c>
      <c r="D46" s="45">
        <v>0.252</v>
      </c>
      <c r="E46" s="45">
        <v>0.27400000000000002</v>
      </c>
      <c r="F46" s="45">
        <v>0.20899999999999999</v>
      </c>
      <c r="G46" s="45">
        <v>0.26500000000000001</v>
      </c>
      <c r="H46" s="111"/>
    </row>
    <row r="47" spans="1:8" ht="12.75" customHeight="1" x14ac:dyDescent="0.25">
      <c r="A47" s="232"/>
      <c r="B47" s="108" t="s">
        <v>30</v>
      </c>
      <c r="C47" s="13">
        <v>4939</v>
      </c>
      <c r="D47" s="45">
        <v>8.8999999999999996E-2</v>
      </c>
      <c r="E47" s="45">
        <v>0.21</v>
      </c>
      <c r="F47" s="45">
        <v>0.23</v>
      </c>
      <c r="G47" s="45">
        <v>0.47199999999999998</v>
      </c>
      <c r="H47" s="111"/>
    </row>
    <row r="48" spans="1:8" ht="12.75" customHeight="1" x14ac:dyDescent="0.25">
      <c r="A48" s="233"/>
      <c r="B48" s="162" t="s">
        <v>297</v>
      </c>
      <c r="C48" s="163">
        <v>44645</v>
      </c>
      <c r="D48" s="168">
        <v>0.27398364878485831</v>
      </c>
      <c r="E48" s="168">
        <v>0.26522566916787993</v>
      </c>
      <c r="F48" s="168">
        <v>0.20304625377981858</v>
      </c>
      <c r="G48" s="168">
        <v>0.25774442826744315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210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8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4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8" t="s">
        <v>24</v>
      </c>
      <c r="C56" s="13">
        <v>873</v>
      </c>
      <c r="D56" s="45">
        <v>0.33300000000000002</v>
      </c>
      <c r="E56" s="45">
        <v>0.32200000000000001</v>
      </c>
      <c r="F56" s="45">
        <v>0.21299999999999999</v>
      </c>
      <c r="G56" s="45">
        <v>0.13200000000000001</v>
      </c>
      <c r="H56" s="111"/>
    </row>
    <row r="57" spans="1:8" ht="12.75" customHeight="1" x14ac:dyDescent="0.25">
      <c r="A57" s="232"/>
      <c r="B57" s="108" t="s">
        <v>28</v>
      </c>
      <c r="C57" s="13">
        <v>1902</v>
      </c>
      <c r="D57" s="45">
        <v>0.28699999999999998</v>
      </c>
      <c r="E57" s="45">
        <v>0.26700000000000002</v>
      </c>
      <c r="F57" s="45">
        <v>0.23200000000000001</v>
      </c>
      <c r="G57" s="45">
        <v>0.214</v>
      </c>
      <c r="H57" s="111"/>
    </row>
    <row r="58" spans="1:8" ht="12.75" customHeight="1" x14ac:dyDescent="0.25">
      <c r="A58" s="232"/>
      <c r="B58" s="108" t="s">
        <v>27</v>
      </c>
      <c r="C58" s="13">
        <v>2725</v>
      </c>
      <c r="D58" s="45">
        <v>0.16</v>
      </c>
      <c r="E58" s="45">
        <v>0.28499999999999998</v>
      </c>
      <c r="F58" s="45">
        <v>0.24399999999999999</v>
      </c>
      <c r="G58" s="45">
        <v>0.311</v>
      </c>
      <c r="H58" s="111"/>
    </row>
    <row r="59" spans="1:8" ht="12.75" customHeight="1" x14ac:dyDescent="0.25">
      <c r="A59" s="232"/>
      <c r="B59" s="108" t="s">
        <v>29</v>
      </c>
      <c r="C59" s="13">
        <v>6805</v>
      </c>
      <c r="D59" s="45">
        <v>8.4000000000000005E-2</v>
      </c>
      <c r="E59" s="45">
        <v>0.27900000000000003</v>
      </c>
      <c r="F59" s="45">
        <v>0.27400000000000002</v>
      </c>
      <c r="G59" s="45">
        <v>0.36299999999999999</v>
      </c>
      <c r="H59" s="111"/>
    </row>
    <row r="60" spans="1:8" ht="12.75" customHeight="1" x14ac:dyDescent="0.25">
      <c r="A60" s="232"/>
      <c r="B60" s="108" t="s">
        <v>30</v>
      </c>
      <c r="C60" s="13">
        <v>2747</v>
      </c>
      <c r="D60" s="45">
        <v>4.1000000000000002E-2</v>
      </c>
      <c r="E60" s="45">
        <v>0.20100000000000001</v>
      </c>
      <c r="F60" s="45">
        <v>0.253</v>
      </c>
      <c r="G60" s="45">
        <v>0.505</v>
      </c>
      <c r="H60" s="111"/>
    </row>
    <row r="61" spans="1:8" ht="12.75" customHeight="1" x14ac:dyDescent="0.25">
      <c r="A61" s="233"/>
      <c r="B61" s="162" t="s">
        <v>297</v>
      </c>
      <c r="C61" s="163">
        <v>15052</v>
      </c>
      <c r="D61" s="168">
        <v>0.13034812649481797</v>
      </c>
      <c r="E61" s="168">
        <v>0.26660908849322351</v>
      </c>
      <c r="F61" s="168">
        <v>0.25591283550358757</v>
      </c>
      <c r="G61" s="168">
        <v>0.34712994950837101</v>
      </c>
      <c r="H61" s="111"/>
    </row>
    <row r="62" spans="1:8" ht="12.75" customHeight="1" x14ac:dyDescent="0.25">
      <c r="A62" s="234" t="s">
        <v>39</v>
      </c>
      <c r="B62" s="108" t="s">
        <v>24</v>
      </c>
      <c r="C62" s="13">
        <v>6179</v>
      </c>
      <c r="D62" s="45">
        <v>0.48299999999999998</v>
      </c>
      <c r="E62" s="45">
        <v>0.26200000000000001</v>
      </c>
      <c r="F62" s="45">
        <v>0.14299999999999999</v>
      </c>
      <c r="G62" s="45">
        <v>0.113</v>
      </c>
      <c r="H62" s="111"/>
    </row>
    <row r="63" spans="1:8" ht="12.75" customHeight="1" x14ac:dyDescent="0.25">
      <c r="A63" s="235"/>
      <c r="B63" s="108" t="s">
        <v>28</v>
      </c>
      <c r="C63" s="13">
        <v>4141</v>
      </c>
      <c r="D63" s="45">
        <v>0.28299999999999997</v>
      </c>
      <c r="E63" s="45">
        <v>0.28199999999999997</v>
      </c>
      <c r="F63" s="45">
        <v>0.20699999999999999</v>
      </c>
      <c r="G63" s="45">
        <v>0.22800000000000001</v>
      </c>
      <c r="H63" s="111"/>
    </row>
    <row r="64" spans="1:8" ht="12.75" customHeight="1" x14ac:dyDescent="0.25">
      <c r="A64" s="235"/>
      <c r="B64" s="108" t="s">
        <v>27</v>
      </c>
      <c r="C64" s="13">
        <v>5342</v>
      </c>
      <c r="D64" s="45">
        <v>0.314</v>
      </c>
      <c r="E64" s="45">
        <v>0.25700000000000001</v>
      </c>
      <c r="F64" s="45">
        <v>0.191</v>
      </c>
      <c r="G64" s="45">
        <v>0.23699999999999999</v>
      </c>
      <c r="H64" s="111"/>
    </row>
    <row r="65" spans="1:8" ht="12.75" customHeight="1" x14ac:dyDescent="0.25">
      <c r="A65" s="235"/>
      <c r="B65" s="108" t="s">
        <v>29</v>
      </c>
      <c r="C65" s="13">
        <v>11527</v>
      </c>
      <c r="D65" s="45">
        <v>0.35099999999999998</v>
      </c>
      <c r="E65" s="45">
        <v>0.27100000000000002</v>
      </c>
      <c r="F65" s="45">
        <v>0.17</v>
      </c>
      <c r="G65" s="45">
        <v>0.20799999999999999</v>
      </c>
      <c r="H65" s="111"/>
    </row>
    <row r="66" spans="1:8" ht="12.75" customHeight="1" x14ac:dyDescent="0.25">
      <c r="A66" s="235"/>
      <c r="B66" s="108" t="s">
        <v>30</v>
      </c>
      <c r="C66" s="13">
        <v>2180</v>
      </c>
      <c r="D66" s="45">
        <v>0.14799999999999999</v>
      </c>
      <c r="E66" s="45">
        <v>0.222</v>
      </c>
      <c r="F66" s="45">
        <v>0.2</v>
      </c>
      <c r="G66" s="45">
        <v>0.43</v>
      </c>
      <c r="H66" s="111"/>
    </row>
    <row r="67" spans="1:8" ht="12.75" customHeight="1" x14ac:dyDescent="0.25">
      <c r="A67" s="184"/>
      <c r="B67" s="162" t="s">
        <v>297</v>
      </c>
      <c r="C67" s="163">
        <v>29369</v>
      </c>
      <c r="D67" s="168">
        <v>0.34744117947495656</v>
      </c>
      <c r="E67" s="168">
        <v>0.26439442950049374</v>
      </c>
      <c r="F67" s="168">
        <v>0.17549116415267799</v>
      </c>
      <c r="G67" s="168">
        <v>0.21267322687187171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211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8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4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460</v>
      </c>
      <c r="D75" s="45">
        <v>0.29799999999999999</v>
      </c>
      <c r="E75" s="45">
        <v>0.32</v>
      </c>
      <c r="F75" s="45">
        <v>0.185</v>
      </c>
      <c r="G75" s="45">
        <v>0.19800000000000001</v>
      </c>
      <c r="H75" s="111"/>
    </row>
    <row r="76" spans="1:8" ht="12.75" customHeight="1" x14ac:dyDescent="0.25">
      <c r="A76" s="232"/>
      <c r="B76" s="108" t="s">
        <v>28</v>
      </c>
      <c r="C76" s="13">
        <v>1287</v>
      </c>
      <c r="D76" s="45">
        <v>0.246</v>
      </c>
      <c r="E76" s="45">
        <v>0.26300000000000001</v>
      </c>
      <c r="F76" s="45">
        <v>0.24299999999999999</v>
      </c>
      <c r="G76" s="45">
        <v>0.249</v>
      </c>
      <c r="H76" s="111"/>
    </row>
    <row r="77" spans="1:8" ht="12.75" customHeight="1" x14ac:dyDescent="0.25">
      <c r="A77" s="232"/>
      <c r="B77" s="108" t="s">
        <v>27</v>
      </c>
      <c r="C77" s="13">
        <v>1863</v>
      </c>
      <c r="D77" s="45">
        <v>0.14499999999999999</v>
      </c>
      <c r="E77" s="45">
        <v>0.26900000000000002</v>
      </c>
      <c r="F77" s="45">
        <v>0.25600000000000001</v>
      </c>
      <c r="G77" s="45">
        <v>0.33</v>
      </c>
      <c r="H77" s="111"/>
    </row>
    <row r="78" spans="1:8" ht="12.75" customHeight="1" x14ac:dyDescent="0.25">
      <c r="A78" s="232"/>
      <c r="B78" s="108" t="s">
        <v>29</v>
      </c>
      <c r="C78" s="13">
        <v>3375</v>
      </c>
      <c r="D78" s="45">
        <v>7.3999999999999996E-2</v>
      </c>
      <c r="E78" s="45">
        <v>0.26200000000000001</v>
      </c>
      <c r="F78" s="45">
        <v>0.26300000000000001</v>
      </c>
      <c r="G78" s="45">
        <v>0.40100000000000002</v>
      </c>
      <c r="H78" s="111"/>
    </row>
    <row r="79" spans="1:8" ht="12.75" customHeight="1" x14ac:dyDescent="0.25">
      <c r="A79" s="232"/>
      <c r="B79" s="108" t="s">
        <v>30</v>
      </c>
      <c r="C79" s="13">
        <v>1270</v>
      </c>
      <c r="D79" s="45">
        <v>4.2999999999999997E-2</v>
      </c>
      <c r="E79" s="45">
        <v>0.2</v>
      </c>
      <c r="F79" s="45">
        <v>0.25</v>
      </c>
      <c r="G79" s="45">
        <v>0.50700000000000001</v>
      </c>
      <c r="H79" s="111"/>
    </row>
    <row r="80" spans="1:8" ht="12.75" customHeight="1" x14ac:dyDescent="0.25">
      <c r="A80" s="233"/>
      <c r="B80" s="162" t="s">
        <v>297</v>
      </c>
      <c r="C80" s="163">
        <v>8255</v>
      </c>
      <c r="D80" s="168">
        <v>0.12428831011508176</v>
      </c>
      <c r="E80" s="168">
        <v>0.25754088431253785</v>
      </c>
      <c r="F80" s="168">
        <v>0.25184736523319201</v>
      </c>
      <c r="G80" s="168">
        <v>0.36632344033918834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3443</v>
      </c>
      <c r="D81" s="45">
        <v>0.42299999999999999</v>
      </c>
      <c r="E81" s="45">
        <v>0.26300000000000001</v>
      </c>
      <c r="F81" s="45">
        <v>0.14799999999999999</v>
      </c>
      <c r="G81" s="45">
        <v>0.16500000000000001</v>
      </c>
      <c r="H81" s="111"/>
    </row>
    <row r="82" spans="1:8" ht="12.75" customHeight="1" x14ac:dyDescent="0.25">
      <c r="A82" s="235"/>
      <c r="B82" s="108" t="s">
        <v>28</v>
      </c>
      <c r="C82" s="13">
        <v>3963</v>
      </c>
      <c r="D82" s="45">
        <v>0.32200000000000001</v>
      </c>
      <c r="E82" s="45">
        <v>0.28100000000000003</v>
      </c>
      <c r="F82" s="45">
        <v>0.17899999999999999</v>
      </c>
      <c r="G82" s="45">
        <v>0.217</v>
      </c>
      <c r="H82" s="111"/>
    </row>
    <row r="83" spans="1:8" ht="12.75" customHeight="1" x14ac:dyDescent="0.25">
      <c r="A83" s="235"/>
      <c r="B83" s="108" t="s">
        <v>27</v>
      </c>
      <c r="C83" s="13">
        <v>3810</v>
      </c>
      <c r="D83" s="45">
        <v>0.29899999999999999</v>
      </c>
      <c r="E83" s="45">
        <v>0.26400000000000001</v>
      </c>
      <c r="F83" s="45">
        <v>0.191</v>
      </c>
      <c r="G83" s="45">
        <v>0.246</v>
      </c>
      <c r="H83" s="111"/>
    </row>
    <row r="84" spans="1:8" ht="12.75" customHeight="1" x14ac:dyDescent="0.25">
      <c r="A84" s="235"/>
      <c r="B84" s="108" t="s">
        <v>29</v>
      </c>
      <c r="C84" s="13">
        <v>4689</v>
      </c>
      <c r="D84" s="45">
        <v>0.29799999999999999</v>
      </c>
      <c r="E84" s="45">
        <v>0.253</v>
      </c>
      <c r="F84" s="45">
        <v>0.17899999999999999</v>
      </c>
      <c r="G84" s="45">
        <v>0.27100000000000002</v>
      </c>
      <c r="H84" s="111"/>
    </row>
    <row r="85" spans="1:8" ht="12.75" customHeight="1" x14ac:dyDescent="0.25">
      <c r="A85" s="235"/>
      <c r="B85" s="108" t="s">
        <v>30</v>
      </c>
      <c r="C85" s="13">
        <v>733</v>
      </c>
      <c r="D85" s="45">
        <v>0.151</v>
      </c>
      <c r="E85" s="45">
        <v>0.20200000000000001</v>
      </c>
      <c r="F85" s="45">
        <v>0.17299999999999999</v>
      </c>
      <c r="G85" s="45">
        <v>0.47299999999999998</v>
      </c>
      <c r="H85" s="111"/>
    </row>
    <row r="86" spans="1:8" ht="12.75" customHeight="1" x14ac:dyDescent="0.25">
      <c r="A86" s="184"/>
      <c r="B86" s="162" t="s">
        <v>297</v>
      </c>
      <c r="C86" s="163">
        <v>16638</v>
      </c>
      <c r="D86" s="168">
        <v>0.32335617261690108</v>
      </c>
      <c r="E86" s="168">
        <v>0.26217093400649116</v>
      </c>
      <c r="F86" s="168">
        <v>0.17502103618223344</v>
      </c>
      <c r="G86" s="168">
        <v>0.23945185719437431</v>
      </c>
      <c r="H86" s="111"/>
    </row>
    <row r="87" spans="1:8" x14ac:dyDescent="0.25">
      <c r="A87" s="101" t="s">
        <v>40</v>
      </c>
      <c r="C87" s="111"/>
    </row>
  </sheetData>
  <mergeCells count="18">
    <mergeCell ref="A24:A29"/>
    <mergeCell ref="A34:G34"/>
    <mergeCell ref="C35:G35"/>
    <mergeCell ref="A53:G53"/>
    <mergeCell ref="C54:G54"/>
    <mergeCell ref="A37:A42"/>
    <mergeCell ref="A43:A48"/>
    <mergeCell ref="A3:F3"/>
    <mergeCell ref="B4:F4"/>
    <mergeCell ref="A15:G15"/>
    <mergeCell ref="C16:G16"/>
    <mergeCell ref="A18:A23"/>
    <mergeCell ref="A56:A61"/>
    <mergeCell ref="A62:A67"/>
    <mergeCell ref="A75:A80"/>
    <mergeCell ref="A81:A86"/>
    <mergeCell ref="A72:G72"/>
    <mergeCell ref="C73:G7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7"/>
  <sheetViews>
    <sheetView workbookViewId="0">
      <selection activeCell="L80" sqref="L80"/>
    </sheetView>
  </sheetViews>
  <sheetFormatPr defaultColWidth="9.140625" defaultRowHeight="15" x14ac:dyDescent="0.25"/>
  <cols>
    <col min="1" max="2" width="15.7109375" style="25" customWidth="1"/>
    <col min="3" max="7" width="11.7109375" style="25" customWidth="1"/>
    <col min="8" max="16384" width="9.140625" style="25"/>
  </cols>
  <sheetData>
    <row r="1" spans="1:7" x14ac:dyDescent="0.25">
      <c r="A1"/>
    </row>
    <row r="3" spans="1:7" ht="24.95" customHeight="1" x14ac:dyDescent="0.25">
      <c r="A3" s="241" t="s">
        <v>162</v>
      </c>
      <c r="B3" s="241"/>
      <c r="C3" s="241"/>
      <c r="D3" s="241"/>
      <c r="E3" s="241"/>
      <c r="F3" s="241"/>
    </row>
    <row r="4" spans="1:7" x14ac:dyDescent="0.25">
      <c r="A4" s="108"/>
      <c r="B4" s="181" t="s">
        <v>38</v>
      </c>
      <c r="C4" s="239"/>
      <c r="D4" s="239"/>
      <c r="E4" s="239"/>
      <c r="F4" s="182"/>
    </row>
    <row r="5" spans="1:7" ht="25.5" x14ac:dyDescent="0.25">
      <c r="A5" s="88" t="s">
        <v>6</v>
      </c>
      <c r="B5" s="137" t="s">
        <v>166</v>
      </c>
      <c r="C5" s="88" t="s">
        <v>32</v>
      </c>
      <c r="D5" s="88" t="s">
        <v>33</v>
      </c>
      <c r="E5" s="88" t="s">
        <v>34</v>
      </c>
      <c r="F5" s="88" t="s">
        <v>35</v>
      </c>
    </row>
    <row r="6" spans="1:7" ht="12.75" customHeight="1" x14ac:dyDescent="0.25">
      <c r="A6" s="108" t="s">
        <v>24</v>
      </c>
      <c r="B6" s="13">
        <v>13039</v>
      </c>
      <c r="C6" s="45">
        <v>0.83099999999999996</v>
      </c>
      <c r="D6" s="45">
        <v>0.13600000000000001</v>
      </c>
      <c r="E6" s="45">
        <v>2.8000000000000001E-2</v>
      </c>
      <c r="F6" s="45">
        <v>5.0000000000000001E-3</v>
      </c>
    </row>
    <row r="7" spans="1:7" ht="12.75" customHeight="1" x14ac:dyDescent="0.25">
      <c r="A7" s="108" t="s">
        <v>28</v>
      </c>
      <c r="B7" s="13">
        <v>9520</v>
      </c>
      <c r="C7" s="45">
        <v>0.63800000000000001</v>
      </c>
      <c r="D7" s="45">
        <v>0.28499999999999998</v>
      </c>
      <c r="E7" s="45">
        <v>6.4000000000000001E-2</v>
      </c>
      <c r="F7" s="45">
        <v>1.2999999999999999E-2</v>
      </c>
    </row>
    <row r="8" spans="1:7" ht="12.75" customHeight="1" x14ac:dyDescent="0.25">
      <c r="A8" s="108" t="s">
        <v>27</v>
      </c>
      <c r="B8" s="13">
        <v>5644</v>
      </c>
      <c r="C8" s="45">
        <v>0.25700000000000001</v>
      </c>
      <c r="D8" s="45">
        <v>0.499</v>
      </c>
      <c r="E8" s="45">
        <v>0.182</v>
      </c>
      <c r="F8" s="45">
        <v>6.2E-2</v>
      </c>
    </row>
    <row r="9" spans="1:7" ht="12.75" customHeight="1" x14ac:dyDescent="0.25">
      <c r="A9" s="108" t="s">
        <v>29</v>
      </c>
      <c r="B9" s="13">
        <v>8147</v>
      </c>
      <c r="C9" s="45">
        <v>7.9000000000000001E-2</v>
      </c>
      <c r="D9" s="45">
        <v>0.42299999999999999</v>
      </c>
      <c r="E9" s="45">
        <v>0.315</v>
      </c>
      <c r="F9" s="45">
        <v>0.183</v>
      </c>
    </row>
    <row r="10" spans="1:7" ht="12.75" customHeight="1" x14ac:dyDescent="0.25">
      <c r="A10" s="108" t="s">
        <v>30</v>
      </c>
      <c r="B10" s="13">
        <v>34975</v>
      </c>
      <c r="C10" s="45">
        <v>4.0000000000000001E-3</v>
      </c>
      <c r="D10" s="45">
        <v>0.23100000000000001</v>
      </c>
      <c r="E10" s="45">
        <v>0.28000000000000003</v>
      </c>
      <c r="F10" s="45">
        <v>0.48499999999999999</v>
      </c>
    </row>
    <row r="11" spans="1:7" ht="12.75" customHeight="1" x14ac:dyDescent="0.25">
      <c r="A11" s="165" t="s">
        <v>297</v>
      </c>
      <c r="B11" s="166">
        <v>71325</v>
      </c>
      <c r="C11" s="169">
        <v>0.26827900455660708</v>
      </c>
      <c r="D11" s="169">
        <v>0.26393270241850686</v>
      </c>
      <c r="E11" s="169">
        <v>0.20150017525411848</v>
      </c>
      <c r="F11" s="169">
        <v>0.26628811777076761</v>
      </c>
      <c r="G11" s="111"/>
    </row>
    <row r="12" spans="1:7" x14ac:dyDescent="0.25">
      <c r="A12" s="101"/>
      <c r="B12" s="111"/>
    </row>
    <row r="15" spans="1:7" ht="24.95" customHeight="1" x14ac:dyDescent="0.25">
      <c r="A15" s="241" t="s">
        <v>212</v>
      </c>
      <c r="B15" s="241"/>
      <c r="C15" s="241"/>
      <c r="D15" s="241"/>
      <c r="E15" s="241"/>
      <c r="F15" s="241"/>
      <c r="G15" s="241"/>
    </row>
    <row r="16" spans="1:7" x14ac:dyDescent="0.25">
      <c r="A16" s="77"/>
      <c r="B16" s="108"/>
      <c r="C16" s="181" t="s">
        <v>38</v>
      </c>
      <c r="D16" s="239"/>
      <c r="E16" s="239"/>
      <c r="F16" s="239"/>
      <c r="G16" s="182"/>
    </row>
    <row r="17" spans="1:8" ht="25.5" x14ac:dyDescent="0.25">
      <c r="A17" s="78" t="s">
        <v>3</v>
      </c>
      <c r="B17" s="88" t="s">
        <v>6</v>
      </c>
      <c r="C17" s="137" t="s">
        <v>166</v>
      </c>
      <c r="D17" s="88" t="s">
        <v>32</v>
      </c>
      <c r="E17" s="88" t="s">
        <v>33</v>
      </c>
      <c r="F17" s="88" t="s">
        <v>34</v>
      </c>
      <c r="G17" s="88" t="s">
        <v>35</v>
      </c>
    </row>
    <row r="18" spans="1:8" ht="12.75" customHeight="1" x14ac:dyDescent="0.25">
      <c r="A18" s="231" t="s">
        <v>45</v>
      </c>
      <c r="B18" s="108" t="s">
        <v>24</v>
      </c>
      <c r="C18" s="13">
        <v>2101</v>
      </c>
      <c r="D18" s="45">
        <v>0.68700000000000006</v>
      </c>
      <c r="E18" s="45">
        <v>0.21</v>
      </c>
      <c r="F18" s="45">
        <v>8.3000000000000004E-2</v>
      </c>
      <c r="G18" s="45">
        <v>0.02</v>
      </c>
    </row>
    <row r="19" spans="1:8" ht="12.75" customHeight="1" x14ac:dyDescent="0.25">
      <c r="A19" s="232"/>
      <c r="B19" s="108" t="s">
        <v>28</v>
      </c>
      <c r="C19" s="13">
        <v>1522</v>
      </c>
      <c r="D19" s="45">
        <v>0.50900000000000001</v>
      </c>
      <c r="E19" s="45">
        <v>0.34799999999999998</v>
      </c>
      <c r="F19" s="45">
        <v>0.11600000000000001</v>
      </c>
      <c r="G19" s="45">
        <v>2.8000000000000001E-2</v>
      </c>
    </row>
    <row r="20" spans="1:8" ht="12.75" customHeight="1" x14ac:dyDescent="0.25">
      <c r="A20" s="232"/>
      <c r="B20" s="108" t="s">
        <v>27</v>
      </c>
      <c r="C20" s="13">
        <v>1523</v>
      </c>
      <c r="D20" s="45">
        <v>0.30199999999999999</v>
      </c>
      <c r="E20" s="45">
        <v>0.46400000000000002</v>
      </c>
      <c r="F20" s="45">
        <v>0.17499999999999999</v>
      </c>
      <c r="G20" s="45">
        <v>5.8000000000000003E-2</v>
      </c>
    </row>
    <row r="21" spans="1:8" ht="12.75" customHeight="1" x14ac:dyDescent="0.25">
      <c r="A21" s="232"/>
      <c r="B21" s="108" t="s">
        <v>29</v>
      </c>
      <c r="C21" s="13">
        <v>3334</v>
      </c>
      <c r="D21" s="45">
        <v>0.114</v>
      </c>
      <c r="E21" s="45">
        <v>0.42499999999999999</v>
      </c>
      <c r="F21" s="45">
        <v>0.308</v>
      </c>
      <c r="G21" s="45">
        <v>0.152</v>
      </c>
    </row>
    <row r="22" spans="1:8" ht="12.75" customHeight="1" x14ac:dyDescent="0.25">
      <c r="A22" s="232"/>
      <c r="B22" s="108" t="s">
        <v>30</v>
      </c>
      <c r="C22" s="13">
        <v>15532</v>
      </c>
      <c r="D22" s="45">
        <v>6.0000000000000001E-3</v>
      </c>
      <c r="E22" s="45">
        <v>0.20899999999999999</v>
      </c>
      <c r="F22" s="45">
        <v>0.28499999999999998</v>
      </c>
      <c r="G22" s="45">
        <v>0.501</v>
      </c>
    </row>
    <row r="23" spans="1:8" ht="12.75" customHeight="1" x14ac:dyDescent="0.25">
      <c r="A23" s="233"/>
      <c r="B23" s="162" t="s">
        <v>297</v>
      </c>
      <c r="C23" s="163">
        <v>24012</v>
      </c>
      <c r="D23" s="168">
        <v>0.13097617857737798</v>
      </c>
      <c r="E23" s="168">
        <v>0.26420123271697482</v>
      </c>
      <c r="F23" s="168">
        <v>0.25266533399966684</v>
      </c>
      <c r="G23" s="168">
        <v>0.35215725470598036</v>
      </c>
      <c r="H23" s="111"/>
    </row>
    <row r="24" spans="1:8" ht="12.75" customHeight="1" x14ac:dyDescent="0.25">
      <c r="A24" s="234" t="s">
        <v>39</v>
      </c>
      <c r="B24" s="108" t="s">
        <v>24</v>
      </c>
      <c r="C24" s="13">
        <v>10877</v>
      </c>
      <c r="D24" s="45">
        <v>0.85899999999999999</v>
      </c>
      <c r="E24" s="45">
        <v>0.122</v>
      </c>
      <c r="F24" s="45">
        <v>1.7000000000000001E-2</v>
      </c>
      <c r="G24" s="45">
        <v>2E-3</v>
      </c>
      <c r="H24" s="111"/>
    </row>
    <row r="25" spans="1:8" ht="12.75" customHeight="1" x14ac:dyDescent="0.25">
      <c r="A25" s="235"/>
      <c r="B25" s="108" t="s">
        <v>28</v>
      </c>
      <c r="C25" s="13">
        <v>7948</v>
      </c>
      <c r="D25" s="45">
        <v>0.66300000000000003</v>
      </c>
      <c r="E25" s="45">
        <v>0.27200000000000002</v>
      </c>
      <c r="F25" s="45">
        <v>5.5E-2</v>
      </c>
      <c r="G25" s="45">
        <v>0.01</v>
      </c>
      <c r="H25" s="111"/>
    </row>
    <row r="26" spans="1:8" ht="12.75" customHeight="1" x14ac:dyDescent="0.25">
      <c r="A26" s="235"/>
      <c r="B26" s="108" t="s">
        <v>27</v>
      </c>
      <c r="C26" s="13">
        <v>4085</v>
      </c>
      <c r="D26" s="45">
        <v>0.23799999999999999</v>
      </c>
      <c r="E26" s="45">
        <v>0.51200000000000001</v>
      </c>
      <c r="F26" s="45">
        <v>0.185</v>
      </c>
      <c r="G26" s="45">
        <v>6.4000000000000001E-2</v>
      </c>
      <c r="H26" s="111"/>
    </row>
    <row r="27" spans="1:8" ht="12.75" customHeight="1" x14ac:dyDescent="0.25">
      <c r="A27" s="235"/>
      <c r="B27" s="108" t="s">
        <v>29</v>
      </c>
      <c r="C27" s="13">
        <v>4784</v>
      </c>
      <c r="D27" s="45">
        <v>5.5E-2</v>
      </c>
      <c r="E27" s="45">
        <v>0.42099999999999999</v>
      </c>
      <c r="F27" s="45">
        <v>0.31900000000000001</v>
      </c>
      <c r="G27" s="45">
        <v>0.20599999999999999</v>
      </c>
      <c r="H27" s="111"/>
    </row>
    <row r="28" spans="1:8" ht="12.75" customHeight="1" x14ac:dyDescent="0.25">
      <c r="A28" s="235"/>
      <c r="B28" s="108" t="s">
        <v>30</v>
      </c>
      <c r="C28" s="13">
        <v>19345</v>
      </c>
      <c r="D28" s="45">
        <v>2E-3</v>
      </c>
      <c r="E28" s="45">
        <v>0.248</v>
      </c>
      <c r="F28" s="45">
        <v>0.27700000000000002</v>
      </c>
      <c r="G28" s="45">
        <v>0.47299999999999998</v>
      </c>
      <c r="H28" s="111"/>
    </row>
    <row r="29" spans="1:8" ht="12.75" customHeight="1" x14ac:dyDescent="0.25">
      <c r="A29" s="184"/>
      <c r="B29" s="162" t="s">
        <v>297</v>
      </c>
      <c r="C29" s="163">
        <v>47039</v>
      </c>
      <c r="D29" s="168">
        <v>0.33784731818278452</v>
      </c>
      <c r="E29" s="168">
        <v>0.26348349242118241</v>
      </c>
      <c r="F29" s="168">
        <v>0.17547141733455218</v>
      </c>
      <c r="G29" s="168">
        <v>0.22319777206148089</v>
      </c>
      <c r="H29" s="111"/>
    </row>
    <row r="30" spans="1:8" x14ac:dyDescent="0.25">
      <c r="A30" s="101" t="s">
        <v>40</v>
      </c>
      <c r="C30" s="111"/>
      <c r="H30" s="111"/>
    </row>
    <row r="31" spans="1:8" x14ac:dyDescent="0.25">
      <c r="H31" s="111"/>
    </row>
    <row r="32" spans="1:8" x14ac:dyDescent="0.25">
      <c r="H32" s="111"/>
    </row>
    <row r="33" spans="1:8" x14ac:dyDescent="0.25">
      <c r="H33" s="111"/>
    </row>
    <row r="34" spans="1:8" ht="24.95" customHeight="1" x14ac:dyDescent="0.25">
      <c r="A34" s="178" t="s">
        <v>213</v>
      </c>
      <c r="B34" s="178"/>
      <c r="C34" s="178"/>
      <c r="D34" s="178"/>
      <c r="E34" s="178"/>
      <c r="F34" s="178"/>
      <c r="G34" s="178"/>
      <c r="H34" s="111"/>
    </row>
    <row r="35" spans="1:8" x14ac:dyDescent="0.25">
      <c r="A35" s="76"/>
      <c r="B35" s="108"/>
      <c r="C35" s="181" t="s">
        <v>38</v>
      </c>
      <c r="D35" s="239"/>
      <c r="E35" s="239"/>
      <c r="F35" s="239"/>
      <c r="G35" s="182"/>
      <c r="H35" s="111"/>
    </row>
    <row r="36" spans="1:8" ht="25.5" x14ac:dyDescent="0.25">
      <c r="A36" s="78" t="s">
        <v>0</v>
      </c>
      <c r="B36" s="88" t="s">
        <v>6</v>
      </c>
      <c r="C36" s="137" t="s">
        <v>166</v>
      </c>
      <c r="D36" s="88" t="s">
        <v>32</v>
      </c>
      <c r="E36" s="88" t="s">
        <v>33</v>
      </c>
      <c r="F36" s="88" t="s">
        <v>34</v>
      </c>
      <c r="G36" s="88" t="s">
        <v>35</v>
      </c>
      <c r="H36" s="111"/>
    </row>
    <row r="37" spans="1:8" ht="12.75" customHeight="1" x14ac:dyDescent="0.25">
      <c r="A37" s="231" t="s">
        <v>1</v>
      </c>
      <c r="B37" s="108" t="s">
        <v>24</v>
      </c>
      <c r="C37" s="13">
        <v>4969</v>
      </c>
      <c r="D37" s="45">
        <v>0.83299999999999996</v>
      </c>
      <c r="E37" s="45">
        <v>0.13400000000000001</v>
      </c>
      <c r="F37" s="45">
        <v>2.9000000000000001E-2</v>
      </c>
      <c r="G37" s="45">
        <v>5.0000000000000001E-3</v>
      </c>
      <c r="H37" s="111"/>
    </row>
    <row r="38" spans="1:8" ht="12.75" customHeight="1" x14ac:dyDescent="0.25">
      <c r="A38" s="232"/>
      <c r="B38" s="108" t="s">
        <v>28</v>
      </c>
      <c r="C38" s="13">
        <v>2900</v>
      </c>
      <c r="D38" s="45">
        <v>0.56000000000000005</v>
      </c>
      <c r="E38" s="45">
        <v>0.33500000000000002</v>
      </c>
      <c r="F38" s="45">
        <v>8.5999999999999993E-2</v>
      </c>
      <c r="G38" s="45">
        <v>0.02</v>
      </c>
      <c r="H38" s="111"/>
    </row>
    <row r="39" spans="1:8" ht="12.75" customHeight="1" x14ac:dyDescent="0.25">
      <c r="A39" s="232"/>
      <c r="B39" s="108" t="s">
        <v>27</v>
      </c>
      <c r="C39" s="13">
        <v>1919</v>
      </c>
      <c r="D39" s="45">
        <v>0.22600000000000001</v>
      </c>
      <c r="E39" s="45">
        <v>0.48099999999999998</v>
      </c>
      <c r="F39" s="45">
        <v>0.20499999999999999</v>
      </c>
      <c r="G39" s="45">
        <v>8.7999999999999995E-2</v>
      </c>
      <c r="H39" s="111"/>
    </row>
    <row r="40" spans="1:8" ht="12.75" customHeight="1" x14ac:dyDescent="0.25">
      <c r="A40" s="232"/>
      <c r="B40" s="108" t="s">
        <v>29</v>
      </c>
      <c r="C40" s="13">
        <v>2745</v>
      </c>
      <c r="D40" s="45">
        <v>7.1999999999999995E-2</v>
      </c>
      <c r="E40" s="45">
        <v>0.40600000000000003</v>
      </c>
      <c r="F40" s="45">
        <v>0.314</v>
      </c>
      <c r="G40" s="45">
        <v>0.20799999999999999</v>
      </c>
      <c r="H40" s="111"/>
    </row>
    <row r="41" spans="1:8" ht="12.75" customHeight="1" x14ac:dyDescent="0.25">
      <c r="A41" s="232"/>
      <c r="B41" s="108" t="s">
        <v>30</v>
      </c>
      <c r="C41" s="13">
        <v>12462</v>
      </c>
      <c r="D41" s="45">
        <v>4.0000000000000001E-3</v>
      </c>
      <c r="E41" s="45">
        <v>0.22900000000000001</v>
      </c>
      <c r="F41" s="45">
        <v>0.27</v>
      </c>
      <c r="G41" s="45">
        <v>0.497</v>
      </c>
      <c r="H41" s="111"/>
    </row>
    <row r="42" spans="1:8" ht="12.75" customHeight="1" x14ac:dyDescent="0.25">
      <c r="A42" s="233"/>
      <c r="B42" s="162" t="s">
        <v>297</v>
      </c>
      <c r="C42" s="163">
        <v>24995</v>
      </c>
      <c r="D42" s="168">
        <v>0.25777155431086218</v>
      </c>
      <c r="E42" s="168">
        <v>0.26101220244048812</v>
      </c>
      <c r="F42" s="168">
        <v>0.20024004800960193</v>
      </c>
      <c r="G42" s="168">
        <v>0.28097619523904782</v>
      </c>
      <c r="H42" s="111"/>
    </row>
    <row r="43" spans="1:8" ht="12.75" customHeight="1" x14ac:dyDescent="0.25">
      <c r="A43" s="231" t="s">
        <v>2</v>
      </c>
      <c r="B43" s="108" t="s">
        <v>24</v>
      </c>
      <c r="C43" s="13">
        <v>7713</v>
      </c>
      <c r="D43" s="45">
        <v>0.83</v>
      </c>
      <c r="E43" s="45">
        <v>0.13700000000000001</v>
      </c>
      <c r="F43" s="45">
        <v>2.8000000000000001E-2</v>
      </c>
      <c r="G43" s="45">
        <v>5.0000000000000001E-3</v>
      </c>
      <c r="H43" s="111"/>
    </row>
    <row r="44" spans="1:8" ht="12.75" customHeight="1" x14ac:dyDescent="0.25">
      <c r="A44" s="232"/>
      <c r="B44" s="108" t="s">
        <v>28</v>
      </c>
      <c r="C44" s="13">
        <v>6450</v>
      </c>
      <c r="D44" s="45">
        <v>0.67800000000000005</v>
      </c>
      <c r="E44" s="45">
        <v>0.25800000000000001</v>
      </c>
      <c r="F44" s="45">
        <v>5.5E-2</v>
      </c>
      <c r="G44" s="45">
        <v>0.01</v>
      </c>
      <c r="H44" s="111"/>
    </row>
    <row r="45" spans="1:8" ht="12.75" customHeight="1" x14ac:dyDescent="0.25">
      <c r="A45" s="232"/>
      <c r="B45" s="108" t="s">
        <v>27</v>
      </c>
      <c r="C45" s="13">
        <v>3571</v>
      </c>
      <c r="D45" s="45">
        <v>0.27100000000000002</v>
      </c>
      <c r="E45" s="45">
        <v>0.50900000000000001</v>
      </c>
      <c r="F45" s="45">
        <v>0.17299999999999999</v>
      </c>
      <c r="G45" s="45">
        <v>4.8000000000000001E-2</v>
      </c>
      <c r="H45" s="111"/>
    </row>
    <row r="46" spans="1:8" ht="12.75" customHeight="1" x14ac:dyDescent="0.25">
      <c r="A46" s="232"/>
      <c r="B46" s="108" t="s">
        <v>29</v>
      </c>
      <c r="C46" s="13">
        <v>5148</v>
      </c>
      <c r="D46" s="45">
        <v>0.08</v>
      </c>
      <c r="E46" s="45">
        <v>0.433</v>
      </c>
      <c r="F46" s="45">
        <v>0.315</v>
      </c>
      <c r="G46" s="45">
        <v>0.17199999999999999</v>
      </c>
      <c r="H46" s="111"/>
    </row>
    <row r="47" spans="1:8" ht="12.75" customHeight="1" x14ac:dyDescent="0.25">
      <c r="A47" s="232"/>
      <c r="B47" s="108" t="s">
        <v>30</v>
      </c>
      <c r="C47" s="13">
        <v>21706</v>
      </c>
      <c r="D47" s="45">
        <v>3.0000000000000001E-3</v>
      </c>
      <c r="E47" s="45">
        <v>0.23300000000000001</v>
      </c>
      <c r="F47" s="45">
        <v>0.28699999999999998</v>
      </c>
      <c r="G47" s="45">
        <v>0.47599999999999998</v>
      </c>
      <c r="H47" s="111"/>
    </row>
    <row r="48" spans="1:8" ht="12.75" customHeight="1" x14ac:dyDescent="0.25">
      <c r="A48" s="233"/>
      <c r="B48" s="162" t="s">
        <v>297</v>
      </c>
      <c r="C48" s="163">
        <v>44588</v>
      </c>
      <c r="D48" s="168">
        <v>0.27419933614425407</v>
      </c>
      <c r="E48" s="168">
        <v>0.26525074010944649</v>
      </c>
      <c r="F48" s="168">
        <v>0.20278998833766934</v>
      </c>
      <c r="G48" s="168">
        <v>0.25775993540863013</v>
      </c>
      <c r="H48" s="111"/>
    </row>
    <row r="49" spans="1:8" x14ac:dyDescent="0.25">
      <c r="A49" s="101" t="s">
        <v>41</v>
      </c>
      <c r="C49" s="111"/>
      <c r="H49" s="111"/>
    </row>
    <row r="50" spans="1:8" x14ac:dyDescent="0.25">
      <c r="H50" s="111"/>
    </row>
    <row r="51" spans="1:8" x14ac:dyDescent="0.25">
      <c r="H51" s="111"/>
    </row>
    <row r="52" spans="1:8" x14ac:dyDescent="0.25">
      <c r="H52" s="111"/>
    </row>
    <row r="53" spans="1:8" ht="24.95" customHeight="1" x14ac:dyDescent="0.25">
      <c r="A53" s="178" t="s">
        <v>214</v>
      </c>
      <c r="B53" s="178"/>
      <c r="C53" s="178"/>
      <c r="D53" s="178"/>
      <c r="E53" s="178"/>
      <c r="F53" s="178"/>
      <c r="G53" s="178"/>
      <c r="H53" s="111"/>
    </row>
    <row r="54" spans="1:8" x14ac:dyDescent="0.25">
      <c r="A54" s="77"/>
      <c r="B54" s="108"/>
      <c r="C54" s="181" t="s">
        <v>38</v>
      </c>
      <c r="D54" s="239"/>
      <c r="E54" s="239"/>
      <c r="F54" s="239"/>
      <c r="G54" s="182"/>
      <c r="H54" s="111"/>
    </row>
    <row r="55" spans="1:8" ht="25.5" x14ac:dyDescent="0.25">
      <c r="A55" s="78" t="s">
        <v>3</v>
      </c>
      <c r="B55" s="88" t="s">
        <v>6</v>
      </c>
      <c r="C55" s="137" t="s">
        <v>166</v>
      </c>
      <c r="D55" s="88" t="s">
        <v>32</v>
      </c>
      <c r="E55" s="88" t="s">
        <v>33</v>
      </c>
      <c r="F55" s="88" t="s">
        <v>34</v>
      </c>
      <c r="G55" s="88" t="s">
        <v>35</v>
      </c>
      <c r="H55" s="111"/>
    </row>
    <row r="56" spans="1:8" ht="12.75" customHeight="1" x14ac:dyDescent="0.25">
      <c r="A56" s="231" t="s">
        <v>45</v>
      </c>
      <c r="B56" s="108" t="s">
        <v>24</v>
      </c>
      <c r="C56" s="13">
        <v>1258</v>
      </c>
      <c r="D56" s="45">
        <v>0.67300000000000004</v>
      </c>
      <c r="E56" s="45">
        <v>0.22700000000000001</v>
      </c>
      <c r="F56" s="45">
        <v>8.2000000000000003E-2</v>
      </c>
      <c r="G56" s="45">
        <v>1.7999999999999999E-2</v>
      </c>
      <c r="H56" s="111"/>
    </row>
    <row r="57" spans="1:8" ht="12.75" customHeight="1" x14ac:dyDescent="0.25">
      <c r="A57" s="232"/>
      <c r="B57" s="108" t="s">
        <v>28</v>
      </c>
      <c r="C57" s="13">
        <v>985</v>
      </c>
      <c r="D57" s="45">
        <v>0.54600000000000004</v>
      </c>
      <c r="E57" s="45">
        <v>0.312</v>
      </c>
      <c r="F57" s="45">
        <v>0.11700000000000001</v>
      </c>
      <c r="G57" s="45">
        <v>2.5000000000000001E-2</v>
      </c>
      <c r="H57" s="111"/>
    </row>
    <row r="58" spans="1:8" ht="12.75" customHeight="1" x14ac:dyDescent="0.25">
      <c r="A58" s="232"/>
      <c r="B58" s="108" t="s">
        <v>27</v>
      </c>
      <c r="C58" s="13">
        <v>958</v>
      </c>
      <c r="D58" s="45">
        <v>0.29599999999999999</v>
      </c>
      <c r="E58" s="45">
        <v>0.47299999999999998</v>
      </c>
      <c r="F58" s="45">
        <v>0.18</v>
      </c>
      <c r="G58" s="45">
        <v>5.0999999999999997E-2</v>
      </c>
      <c r="H58" s="111"/>
    </row>
    <row r="59" spans="1:8" ht="12.75" customHeight="1" x14ac:dyDescent="0.25">
      <c r="A59" s="232"/>
      <c r="B59" s="108" t="s">
        <v>29</v>
      </c>
      <c r="C59" s="13">
        <v>2221</v>
      </c>
      <c r="D59" s="45">
        <v>0.113</v>
      </c>
      <c r="E59" s="45">
        <v>0.43</v>
      </c>
      <c r="F59" s="45">
        <v>0.313</v>
      </c>
      <c r="G59" s="45">
        <v>0.14499999999999999</v>
      </c>
      <c r="H59" s="111"/>
    </row>
    <row r="60" spans="1:8" ht="12.75" customHeight="1" x14ac:dyDescent="0.25">
      <c r="A60" s="232"/>
      <c r="B60" s="108" t="s">
        <v>30</v>
      </c>
      <c r="C60" s="13">
        <v>9630</v>
      </c>
      <c r="D60" s="45">
        <v>4.0000000000000001E-3</v>
      </c>
      <c r="E60" s="45">
        <v>0.20899999999999999</v>
      </c>
      <c r="F60" s="45">
        <v>0.28699999999999998</v>
      </c>
      <c r="G60" s="45">
        <v>0.499</v>
      </c>
      <c r="H60" s="111"/>
    </row>
    <row r="61" spans="1:8" ht="12.75" customHeight="1" x14ac:dyDescent="0.25">
      <c r="A61" s="233"/>
      <c r="B61" s="162" t="s">
        <v>297</v>
      </c>
      <c r="C61" s="163">
        <v>15052</v>
      </c>
      <c r="D61" s="168">
        <v>0.13034812649481797</v>
      </c>
      <c r="E61" s="168">
        <v>0.26660908849322351</v>
      </c>
      <c r="F61" s="168">
        <v>0.25591283550358757</v>
      </c>
      <c r="G61" s="168">
        <v>0.34712994950837101</v>
      </c>
      <c r="H61" s="111"/>
    </row>
    <row r="62" spans="1:8" ht="12.75" customHeight="1" x14ac:dyDescent="0.25">
      <c r="A62" s="234" t="s">
        <v>39</v>
      </c>
      <c r="B62" s="108" t="s">
        <v>24</v>
      </c>
      <c r="C62" s="13">
        <v>6415</v>
      </c>
      <c r="D62" s="45">
        <v>0.86099999999999999</v>
      </c>
      <c r="E62" s="45">
        <v>0.11899999999999999</v>
      </c>
      <c r="F62" s="45">
        <v>1.7000000000000001E-2</v>
      </c>
      <c r="G62" s="45">
        <v>3.0000000000000001E-3</v>
      </c>
      <c r="H62" s="111"/>
    </row>
    <row r="63" spans="1:8" ht="12.75" customHeight="1" x14ac:dyDescent="0.25">
      <c r="A63" s="235"/>
      <c r="B63" s="108" t="s">
        <v>28</v>
      </c>
      <c r="C63" s="13">
        <v>5436</v>
      </c>
      <c r="D63" s="45">
        <v>0.70199999999999996</v>
      </c>
      <c r="E63" s="45">
        <v>0.248</v>
      </c>
      <c r="F63" s="45">
        <v>4.3999999999999997E-2</v>
      </c>
      <c r="G63" s="45">
        <v>7.0000000000000001E-3</v>
      </c>
      <c r="H63" s="111"/>
    </row>
    <row r="64" spans="1:8" ht="12.75" customHeight="1" x14ac:dyDescent="0.25">
      <c r="A64" s="235"/>
      <c r="B64" s="108" t="s">
        <v>27</v>
      </c>
      <c r="C64" s="13">
        <v>2591</v>
      </c>
      <c r="D64" s="45">
        <v>0.26</v>
      </c>
      <c r="E64" s="45">
        <v>0.52200000000000002</v>
      </c>
      <c r="F64" s="45">
        <v>0.17</v>
      </c>
      <c r="G64" s="45">
        <v>4.8000000000000001E-2</v>
      </c>
      <c r="H64" s="111"/>
    </row>
    <row r="65" spans="1:8" ht="12.75" customHeight="1" x14ac:dyDescent="0.25">
      <c r="A65" s="235"/>
      <c r="B65" s="108" t="s">
        <v>29</v>
      </c>
      <c r="C65" s="13">
        <v>2906</v>
      </c>
      <c r="D65" s="45">
        <v>5.6000000000000001E-2</v>
      </c>
      <c r="E65" s="45">
        <v>0.435</v>
      </c>
      <c r="F65" s="45">
        <v>0.316</v>
      </c>
      <c r="G65" s="45">
        <v>0.193</v>
      </c>
      <c r="H65" s="111"/>
    </row>
    <row r="66" spans="1:8" ht="12.75" customHeight="1" x14ac:dyDescent="0.25">
      <c r="A66" s="235"/>
      <c r="B66" s="108" t="s">
        <v>30</v>
      </c>
      <c r="C66" s="13">
        <v>12021</v>
      </c>
      <c r="D66" s="45">
        <v>3.0000000000000001E-3</v>
      </c>
      <c r="E66" s="45">
        <v>0.253</v>
      </c>
      <c r="F66" s="45">
        <v>0.28699999999999998</v>
      </c>
      <c r="G66" s="45">
        <v>0.45800000000000002</v>
      </c>
      <c r="H66" s="111"/>
    </row>
    <row r="67" spans="1:8" ht="12.75" customHeight="1" x14ac:dyDescent="0.25">
      <c r="A67" s="184"/>
      <c r="B67" s="162" t="s">
        <v>297</v>
      </c>
      <c r="C67" s="163">
        <v>29369</v>
      </c>
      <c r="D67" s="168">
        <v>0.34744117947495656</v>
      </c>
      <c r="E67" s="168">
        <v>0.26439442950049374</v>
      </c>
      <c r="F67" s="168">
        <v>0.17549116415267799</v>
      </c>
      <c r="G67" s="168">
        <v>0.21267322687187171</v>
      </c>
      <c r="H67" s="111"/>
    </row>
    <row r="68" spans="1:8" x14ac:dyDescent="0.25">
      <c r="A68" s="101" t="s">
        <v>40</v>
      </c>
      <c r="C68" s="111"/>
      <c r="H68" s="111"/>
    </row>
    <row r="69" spans="1:8" x14ac:dyDescent="0.25">
      <c r="H69" s="111"/>
    </row>
    <row r="70" spans="1:8" x14ac:dyDescent="0.25">
      <c r="H70" s="111"/>
    </row>
    <row r="71" spans="1:8" x14ac:dyDescent="0.25">
      <c r="H71" s="111"/>
    </row>
    <row r="72" spans="1:8" ht="24.95" customHeight="1" x14ac:dyDescent="0.25">
      <c r="A72" s="178" t="s">
        <v>215</v>
      </c>
      <c r="B72" s="178"/>
      <c r="C72" s="178"/>
      <c r="D72" s="178"/>
      <c r="E72" s="178"/>
      <c r="F72" s="178"/>
      <c r="G72" s="178"/>
      <c r="H72" s="111"/>
    </row>
    <row r="73" spans="1:8" x14ac:dyDescent="0.25">
      <c r="A73" s="76"/>
      <c r="B73" s="108"/>
      <c r="C73" s="181" t="s">
        <v>38</v>
      </c>
      <c r="D73" s="239"/>
      <c r="E73" s="239"/>
      <c r="F73" s="239"/>
      <c r="G73" s="182"/>
      <c r="H73" s="111"/>
    </row>
    <row r="74" spans="1:8" ht="25.5" x14ac:dyDescent="0.25">
      <c r="A74" s="78" t="s">
        <v>3</v>
      </c>
      <c r="B74" s="88" t="s">
        <v>6</v>
      </c>
      <c r="C74" s="137" t="s">
        <v>166</v>
      </c>
      <c r="D74" s="88" t="s">
        <v>32</v>
      </c>
      <c r="E74" s="88" t="s">
        <v>33</v>
      </c>
      <c r="F74" s="88" t="s">
        <v>34</v>
      </c>
      <c r="G74" s="88" t="s">
        <v>35</v>
      </c>
      <c r="H74" s="111"/>
    </row>
    <row r="75" spans="1:8" ht="12.75" customHeight="1" x14ac:dyDescent="0.25">
      <c r="A75" s="231" t="s">
        <v>45</v>
      </c>
      <c r="B75" s="108" t="s">
        <v>24</v>
      </c>
      <c r="C75" s="13">
        <v>758</v>
      </c>
      <c r="D75" s="45">
        <v>0.69499999999999995</v>
      </c>
      <c r="E75" s="45">
        <v>0.189</v>
      </c>
      <c r="F75" s="45">
        <v>9.1999999999999998E-2</v>
      </c>
      <c r="G75" s="45">
        <v>2.4E-2</v>
      </c>
      <c r="H75" s="111"/>
    </row>
    <row r="76" spans="1:8" ht="12.75" customHeight="1" x14ac:dyDescent="0.25">
      <c r="A76" s="232"/>
      <c r="B76" s="108" t="s">
        <v>28</v>
      </c>
      <c r="C76" s="13">
        <v>458</v>
      </c>
      <c r="D76" s="45">
        <v>0.439</v>
      </c>
      <c r="E76" s="45">
        <v>0.40799999999999997</v>
      </c>
      <c r="F76" s="45">
        <v>0.124</v>
      </c>
      <c r="G76" s="45">
        <v>2.8000000000000001E-2</v>
      </c>
      <c r="H76" s="111"/>
    </row>
    <row r="77" spans="1:8" ht="12.75" customHeight="1" x14ac:dyDescent="0.25">
      <c r="A77" s="232"/>
      <c r="B77" s="108" t="s">
        <v>27</v>
      </c>
      <c r="C77" s="13">
        <v>488</v>
      </c>
      <c r="D77" s="45">
        <v>0.30499999999999999</v>
      </c>
      <c r="E77" s="45">
        <v>0.441</v>
      </c>
      <c r="F77" s="45">
        <v>0.18</v>
      </c>
      <c r="G77" s="45">
        <v>7.3999999999999996E-2</v>
      </c>
      <c r="H77" s="111"/>
    </row>
    <row r="78" spans="1:8" ht="12.75" customHeight="1" x14ac:dyDescent="0.25">
      <c r="A78" s="232"/>
      <c r="B78" s="108" t="s">
        <v>29</v>
      </c>
      <c r="C78" s="13">
        <v>992</v>
      </c>
      <c r="D78" s="45">
        <v>0.111</v>
      </c>
      <c r="E78" s="45">
        <v>0.42</v>
      </c>
      <c r="F78" s="45">
        <v>0.29799999999999999</v>
      </c>
      <c r="G78" s="45">
        <v>0.17</v>
      </c>
      <c r="H78" s="111"/>
    </row>
    <row r="79" spans="1:8" ht="12.75" customHeight="1" x14ac:dyDescent="0.25">
      <c r="A79" s="232"/>
      <c r="B79" s="108" t="s">
        <v>30</v>
      </c>
      <c r="C79" s="13">
        <v>5559</v>
      </c>
      <c r="D79" s="45">
        <v>7.0000000000000001E-3</v>
      </c>
      <c r="E79" s="45">
        <v>0.20899999999999999</v>
      </c>
      <c r="F79" s="45">
        <v>0.28199999999999997</v>
      </c>
      <c r="G79" s="45">
        <v>0.502</v>
      </c>
      <c r="H79" s="111"/>
    </row>
    <row r="80" spans="1:8" ht="12.75" customHeight="1" x14ac:dyDescent="0.25">
      <c r="A80" s="233"/>
      <c r="B80" s="162" t="s">
        <v>297</v>
      </c>
      <c r="C80" s="163">
        <v>8255</v>
      </c>
      <c r="D80" s="168">
        <v>0.12428831011508176</v>
      </c>
      <c r="E80" s="168">
        <v>0.25754088431253785</v>
      </c>
      <c r="F80" s="168">
        <v>0.25184736523319201</v>
      </c>
      <c r="G80" s="168">
        <v>0.36632344033918834</v>
      </c>
      <c r="H80" s="111"/>
    </row>
    <row r="81" spans="1:8" ht="12.75" customHeight="1" x14ac:dyDescent="0.25">
      <c r="A81" s="234" t="s">
        <v>39</v>
      </c>
      <c r="B81" s="108" t="s">
        <v>24</v>
      </c>
      <c r="C81" s="13">
        <v>4191</v>
      </c>
      <c r="D81" s="45">
        <v>0.85699999999999998</v>
      </c>
      <c r="E81" s="45">
        <v>0.124</v>
      </c>
      <c r="F81" s="45">
        <v>1.7000000000000001E-2</v>
      </c>
      <c r="G81" s="45">
        <v>2E-3</v>
      </c>
      <c r="H81" s="111"/>
    </row>
    <row r="82" spans="1:8" ht="12.75" customHeight="1" x14ac:dyDescent="0.25">
      <c r="A82" s="235"/>
      <c r="B82" s="108" t="s">
        <v>28</v>
      </c>
      <c r="C82" s="13">
        <v>2421</v>
      </c>
      <c r="D82" s="45">
        <v>0.58399999999999996</v>
      </c>
      <c r="E82" s="45">
        <v>0.318</v>
      </c>
      <c r="F82" s="45">
        <v>7.9000000000000001E-2</v>
      </c>
      <c r="G82" s="45">
        <v>1.9E-2</v>
      </c>
      <c r="H82" s="111"/>
    </row>
    <row r="83" spans="1:8" ht="12.75" customHeight="1" x14ac:dyDescent="0.25">
      <c r="A83" s="235"/>
      <c r="B83" s="108" t="s">
        <v>27</v>
      </c>
      <c r="C83" s="13">
        <v>1417</v>
      </c>
      <c r="D83" s="45">
        <v>0.19500000000000001</v>
      </c>
      <c r="E83" s="45">
        <v>0.496</v>
      </c>
      <c r="F83" s="45">
        <v>0.215</v>
      </c>
      <c r="G83" s="45">
        <v>9.4E-2</v>
      </c>
      <c r="H83" s="111"/>
    </row>
    <row r="84" spans="1:8" ht="12.75" customHeight="1" x14ac:dyDescent="0.25">
      <c r="A84" s="235"/>
      <c r="B84" s="108" t="s">
        <v>29</v>
      </c>
      <c r="C84" s="13">
        <v>1746</v>
      </c>
      <c r="D84" s="45">
        <v>4.9000000000000002E-2</v>
      </c>
      <c r="E84" s="45">
        <v>0.39700000000000002</v>
      </c>
      <c r="F84" s="45">
        <v>0.32400000000000001</v>
      </c>
      <c r="G84" s="45">
        <v>0.23100000000000001</v>
      </c>
      <c r="H84" s="111"/>
    </row>
    <row r="85" spans="1:8" ht="12.75" customHeight="1" x14ac:dyDescent="0.25">
      <c r="A85" s="235"/>
      <c r="B85" s="108" t="s">
        <v>30</v>
      </c>
      <c r="C85" s="13">
        <v>6863</v>
      </c>
      <c r="D85" s="45">
        <v>2E-3</v>
      </c>
      <c r="E85" s="45">
        <v>0.24399999999999999</v>
      </c>
      <c r="F85" s="45">
        <v>0.25900000000000001</v>
      </c>
      <c r="G85" s="45">
        <v>0.495</v>
      </c>
      <c r="H85" s="111"/>
    </row>
    <row r="86" spans="1:8" ht="12.75" customHeight="1" x14ac:dyDescent="0.25">
      <c r="A86" s="184"/>
      <c r="B86" s="162" t="s">
        <v>297</v>
      </c>
      <c r="C86" s="163">
        <v>16638</v>
      </c>
      <c r="D86" s="168">
        <v>0.32335617261690108</v>
      </c>
      <c r="E86" s="168">
        <v>0.26217093400649116</v>
      </c>
      <c r="F86" s="168">
        <v>0.17502103618223344</v>
      </c>
      <c r="G86" s="168">
        <v>0.23945185719437431</v>
      </c>
      <c r="H86" s="111"/>
    </row>
    <row r="87" spans="1:8" x14ac:dyDescent="0.25">
      <c r="A87" s="101" t="s">
        <v>40</v>
      </c>
      <c r="C87" s="111"/>
    </row>
  </sheetData>
  <mergeCells count="18">
    <mergeCell ref="A24:A29"/>
    <mergeCell ref="A34:G34"/>
    <mergeCell ref="C35:G35"/>
    <mergeCell ref="A53:G53"/>
    <mergeCell ref="C54:G54"/>
    <mergeCell ref="A37:A42"/>
    <mergeCell ref="A43:A48"/>
    <mergeCell ref="A3:F3"/>
    <mergeCell ref="B4:F4"/>
    <mergeCell ref="A15:G15"/>
    <mergeCell ref="C16:G16"/>
    <mergeCell ref="A18:A23"/>
    <mergeCell ref="A56:A61"/>
    <mergeCell ref="A62:A67"/>
    <mergeCell ref="A75:A80"/>
    <mergeCell ref="A81:A86"/>
    <mergeCell ref="A72:G72"/>
    <mergeCell ref="C73:G7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I21"/>
  <sheetViews>
    <sheetView workbookViewId="0">
      <selection activeCell="L19" sqref="L19"/>
    </sheetView>
  </sheetViews>
  <sheetFormatPr defaultRowHeight="15" x14ac:dyDescent="0.25"/>
  <cols>
    <col min="1" max="5" width="15.7109375" customWidth="1"/>
    <col min="6" max="6" width="11.140625" customWidth="1"/>
  </cols>
  <sheetData>
    <row r="3" spans="1:9" ht="24.95" customHeight="1" x14ac:dyDescent="0.25">
      <c r="A3" s="215" t="s">
        <v>226</v>
      </c>
      <c r="B3" s="215"/>
      <c r="C3" s="215"/>
      <c r="D3" s="215"/>
    </row>
    <row r="4" spans="1:9" ht="51" x14ac:dyDescent="0.25">
      <c r="A4" s="134" t="s">
        <v>227</v>
      </c>
      <c r="B4" s="134" t="s">
        <v>228</v>
      </c>
      <c r="C4" s="41" t="s">
        <v>126</v>
      </c>
      <c r="D4" s="41" t="s">
        <v>125</v>
      </c>
      <c r="E4" s="141"/>
      <c r="F4" s="141"/>
      <c r="G4" s="141"/>
      <c r="H4" s="141"/>
      <c r="I4" s="141"/>
    </row>
    <row r="5" spans="1:9" ht="12.75" customHeight="1" x14ac:dyDescent="0.25">
      <c r="A5" s="82" t="s">
        <v>22</v>
      </c>
      <c r="B5" s="140">
        <v>91287</v>
      </c>
      <c r="C5" s="86">
        <v>2.1</v>
      </c>
      <c r="D5" s="86">
        <v>2.1</v>
      </c>
      <c r="E5" s="141"/>
      <c r="F5" s="141"/>
      <c r="G5" s="141"/>
      <c r="H5" s="141"/>
      <c r="I5" s="141"/>
    </row>
    <row r="6" spans="1:9" ht="12.75" customHeight="1" x14ac:dyDescent="0.25">
      <c r="A6" s="82" t="s">
        <v>23</v>
      </c>
      <c r="B6" s="140">
        <v>116678</v>
      </c>
      <c r="C6" s="86">
        <v>2.9</v>
      </c>
      <c r="D6" s="86">
        <v>2.9</v>
      </c>
      <c r="E6" s="141"/>
      <c r="F6" s="141"/>
      <c r="G6" s="141"/>
      <c r="H6" s="141"/>
      <c r="I6" s="141"/>
    </row>
    <row r="7" spans="1:9" ht="12.75" customHeight="1" x14ac:dyDescent="0.25">
      <c r="A7" s="82" t="s">
        <v>24</v>
      </c>
      <c r="B7" s="140">
        <v>85700</v>
      </c>
      <c r="C7" s="86">
        <v>3.3</v>
      </c>
      <c r="D7" s="86">
        <v>3.3</v>
      </c>
      <c r="E7" s="141"/>
      <c r="F7" s="141"/>
      <c r="G7" s="141"/>
      <c r="H7" s="141"/>
      <c r="I7" s="141"/>
    </row>
    <row r="8" spans="1:9" ht="12.75" customHeight="1" x14ac:dyDescent="0.25">
      <c r="A8" s="82" t="s">
        <v>25</v>
      </c>
      <c r="B8" s="140">
        <v>100764</v>
      </c>
      <c r="C8" s="86">
        <v>3.7</v>
      </c>
      <c r="D8" s="86">
        <v>3.7</v>
      </c>
      <c r="E8" s="141"/>
      <c r="F8" s="141"/>
      <c r="G8" s="141"/>
      <c r="H8" s="141"/>
      <c r="I8" s="141"/>
    </row>
    <row r="9" spans="1:9" ht="12.75" customHeight="1" x14ac:dyDescent="0.25">
      <c r="A9" s="82" t="s">
        <v>26</v>
      </c>
      <c r="B9" s="140">
        <v>172452</v>
      </c>
      <c r="C9" s="86">
        <v>4.0999999999999996</v>
      </c>
      <c r="D9" s="86">
        <v>4.2</v>
      </c>
      <c r="E9" s="141"/>
      <c r="F9" s="141"/>
      <c r="G9" s="141"/>
      <c r="H9" s="141"/>
      <c r="I9" s="141"/>
    </row>
    <row r="10" spans="1:9" x14ac:dyDescent="0.25">
      <c r="A10" s="99"/>
      <c r="B10" s="25"/>
      <c r="C10" s="25"/>
    </row>
    <row r="14" spans="1:9" ht="24.95" customHeight="1" x14ac:dyDescent="0.25">
      <c r="A14" s="215" t="s">
        <v>246</v>
      </c>
      <c r="B14" s="215"/>
      <c r="C14" s="215"/>
      <c r="D14" s="215"/>
      <c r="E14" s="215"/>
      <c r="F14" s="215"/>
    </row>
    <row r="15" spans="1:9" ht="51" x14ac:dyDescent="0.25">
      <c r="A15" s="134" t="s">
        <v>229</v>
      </c>
      <c r="B15" s="134" t="s">
        <v>230</v>
      </c>
      <c r="C15" s="41" t="s">
        <v>247</v>
      </c>
      <c r="D15" s="41" t="s">
        <v>248</v>
      </c>
      <c r="E15" s="41" t="s">
        <v>249</v>
      </c>
      <c r="F15" s="41" t="s">
        <v>250</v>
      </c>
    </row>
    <row r="16" spans="1:9" ht="12.75" customHeight="1" x14ac:dyDescent="0.25">
      <c r="A16" s="82" t="s">
        <v>24</v>
      </c>
      <c r="B16" s="140">
        <v>613036</v>
      </c>
      <c r="C16" s="86">
        <v>4.3</v>
      </c>
      <c r="D16" s="86">
        <v>4.3</v>
      </c>
      <c r="E16" s="86">
        <v>4.3</v>
      </c>
      <c r="F16" s="86">
        <v>4.0999999999999996</v>
      </c>
    </row>
    <row r="17" spans="1:6" ht="12.75" customHeight="1" x14ac:dyDescent="0.25">
      <c r="A17" s="82" t="s">
        <v>28</v>
      </c>
      <c r="B17" s="140">
        <v>335106</v>
      </c>
      <c r="C17" s="86">
        <v>5.2</v>
      </c>
      <c r="D17" s="86">
        <v>5.2</v>
      </c>
      <c r="E17" s="86">
        <v>5.0999999999999996</v>
      </c>
      <c r="F17" s="86">
        <v>6</v>
      </c>
    </row>
    <row r="18" spans="1:6" ht="12.75" customHeight="1" x14ac:dyDescent="0.25">
      <c r="A18" s="82" t="s">
        <v>27</v>
      </c>
      <c r="B18" s="140">
        <v>151268</v>
      </c>
      <c r="C18" s="86">
        <v>5.7</v>
      </c>
      <c r="D18" s="86">
        <v>5.8</v>
      </c>
      <c r="E18" s="86">
        <v>5.5</v>
      </c>
      <c r="F18" s="86">
        <v>5.9</v>
      </c>
    </row>
    <row r="19" spans="1:6" ht="12.75" customHeight="1" x14ac:dyDescent="0.25">
      <c r="A19" s="82" t="s">
        <v>29</v>
      </c>
      <c r="B19" s="140">
        <v>137988</v>
      </c>
      <c r="C19" s="86">
        <v>6.1</v>
      </c>
      <c r="D19" s="86">
        <v>6.2</v>
      </c>
      <c r="E19" s="86">
        <v>5.7</v>
      </c>
      <c r="F19" s="86">
        <v>6</v>
      </c>
    </row>
    <row r="20" spans="1:6" ht="12.75" customHeight="1" x14ac:dyDescent="0.25">
      <c r="A20" s="82" t="s">
        <v>30</v>
      </c>
      <c r="B20" s="140">
        <v>234521</v>
      </c>
      <c r="C20" s="86">
        <v>6.2</v>
      </c>
      <c r="D20" s="86">
        <v>6.2</v>
      </c>
      <c r="E20" s="86">
        <v>5.9</v>
      </c>
      <c r="F20" s="86">
        <v>6.4</v>
      </c>
    </row>
    <row r="21" spans="1:6" x14ac:dyDescent="0.25">
      <c r="A21" s="99"/>
      <c r="B21" s="25"/>
      <c r="C21" s="25"/>
      <c r="D21" s="25"/>
    </row>
  </sheetData>
  <mergeCells count="2">
    <mergeCell ref="A3:D3"/>
    <mergeCell ref="A14:F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F22"/>
  <sheetViews>
    <sheetView workbookViewId="0"/>
  </sheetViews>
  <sheetFormatPr defaultRowHeight="15" x14ac:dyDescent="0.25"/>
  <cols>
    <col min="1" max="1" width="19.85546875" customWidth="1"/>
    <col min="2" max="2" width="18.7109375" customWidth="1"/>
    <col min="3" max="6" width="15.7109375" customWidth="1"/>
  </cols>
  <sheetData>
    <row r="3" spans="1:6" ht="24.95" customHeight="1" x14ac:dyDescent="0.25">
      <c r="A3" s="215" t="s">
        <v>163</v>
      </c>
      <c r="B3" s="215"/>
      <c r="C3" s="215"/>
      <c r="D3" s="215"/>
    </row>
    <row r="4" spans="1:6" ht="25.5" x14ac:dyDescent="0.25">
      <c r="A4" s="109" t="s">
        <v>11</v>
      </c>
      <c r="B4" s="109" t="s">
        <v>5</v>
      </c>
      <c r="C4" s="41" t="s">
        <v>49</v>
      </c>
      <c r="D4" s="41" t="s">
        <v>50</v>
      </c>
    </row>
    <row r="5" spans="1:6" ht="12.75" customHeight="1" x14ac:dyDescent="0.25">
      <c r="A5" s="243" t="s">
        <v>46</v>
      </c>
      <c r="B5" s="39" t="s">
        <v>36</v>
      </c>
      <c r="C5" s="86">
        <v>2.9</v>
      </c>
      <c r="D5" s="86">
        <v>3</v>
      </c>
    </row>
    <row r="6" spans="1:6" ht="12.75" customHeight="1" x14ac:dyDescent="0.25">
      <c r="A6" s="244"/>
      <c r="B6" s="39" t="s">
        <v>37</v>
      </c>
      <c r="C6" s="86">
        <v>3.5</v>
      </c>
      <c r="D6" s="86">
        <v>3.6</v>
      </c>
    </row>
    <row r="7" spans="1:6" ht="12.75" customHeight="1" x14ac:dyDescent="0.25">
      <c r="A7" s="245"/>
      <c r="B7" s="39" t="s">
        <v>21</v>
      </c>
      <c r="C7" s="86">
        <v>4.3</v>
      </c>
      <c r="D7" s="86">
        <v>4.3</v>
      </c>
    </row>
    <row r="8" spans="1:6" ht="12.75" customHeight="1" x14ac:dyDescent="0.25">
      <c r="A8" s="243" t="s">
        <v>47</v>
      </c>
      <c r="B8" s="39" t="s">
        <v>36</v>
      </c>
      <c r="C8" s="86">
        <v>4.0999999999999996</v>
      </c>
      <c r="D8" s="86">
        <v>4.2</v>
      </c>
    </row>
    <row r="9" spans="1:6" ht="12.75" customHeight="1" x14ac:dyDescent="0.25">
      <c r="A9" s="244"/>
      <c r="B9" s="39" t="s">
        <v>37</v>
      </c>
      <c r="C9" s="86">
        <v>6.4</v>
      </c>
      <c r="D9" s="86">
        <v>6.5</v>
      </c>
    </row>
    <row r="10" spans="1:6" ht="12.75" customHeight="1" x14ac:dyDescent="0.25">
      <c r="A10" s="245"/>
      <c r="B10" s="39" t="s">
        <v>21</v>
      </c>
      <c r="C10" s="86">
        <v>8.6</v>
      </c>
      <c r="D10" s="86">
        <v>8.6</v>
      </c>
    </row>
    <row r="11" spans="1:6" x14ac:dyDescent="0.25">
      <c r="A11" s="99"/>
    </row>
    <row r="14" spans="1:6" ht="24.95" customHeight="1" x14ac:dyDescent="0.25">
      <c r="A14" s="215" t="s">
        <v>164</v>
      </c>
      <c r="B14" s="215"/>
      <c r="C14" s="215"/>
      <c r="D14" s="215"/>
      <c r="E14" s="215"/>
      <c r="F14" s="215"/>
    </row>
    <row r="15" spans="1:6" ht="38.25" x14ac:dyDescent="0.25">
      <c r="A15" s="109" t="s">
        <v>11</v>
      </c>
      <c r="B15" s="109" t="s">
        <v>5</v>
      </c>
      <c r="C15" s="41" t="s">
        <v>58</v>
      </c>
      <c r="D15" s="41" t="s">
        <v>59</v>
      </c>
      <c r="E15" s="41" t="s">
        <v>60</v>
      </c>
      <c r="F15" s="41" t="s">
        <v>61</v>
      </c>
    </row>
    <row r="16" spans="1:6" ht="12.75" customHeight="1" x14ac:dyDescent="0.25">
      <c r="A16" s="243" t="s">
        <v>46</v>
      </c>
      <c r="B16" s="39" t="s">
        <v>36</v>
      </c>
      <c r="C16" s="86">
        <v>4.7</v>
      </c>
      <c r="D16" s="86">
        <v>4.8</v>
      </c>
      <c r="E16" s="86">
        <v>4.4000000000000004</v>
      </c>
      <c r="F16" s="86">
        <v>5</v>
      </c>
    </row>
    <row r="17" spans="1:6" ht="12.75" customHeight="1" x14ac:dyDescent="0.25">
      <c r="A17" s="244"/>
      <c r="B17" s="39" t="s">
        <v>37</v>
      </c>
      <c r="C17" s="86">
        <v>5.0999999999999996</v>
      </c>
      <c r="D17" s="86">
        <v>5.2</v>
      </c>
      <c r="E17" s="86">
        <v>4.8</v>
      </c>
      <c r="F17" s="86">
        <v>5.7</v>
      </c>
    </row>
    <row r="18" spans="1:6" ht="12.75" customHeight="1" x14ac:dyDescent="0.25">
      <c r="A18" s="245"/>
      <c r="B18" s="39" t="s">
        <v>21</v>
      </c>
      <c r="C18" s="86">
        <v>5.7</v>
      </c>
      <c r="D18" s="86">
        <v>5.7</v>
      </c>
      <c r="E18" s="86">
        <v>5.5</v>
      </c>
      <c r="F18" s="86">
        <v>6.4</v>
      </c>
    </row>
    <row r="19" spans="1:6" ht="12.75" customHeight="1" x14ac:dyDescent="0.25">
      <c r="A19" s="243" t="s">
        <v>47</v>
      </c>
      <c r="B19" s="39" t="s">
        <v>36</v>
      </c>
      <c r="C19" s="86">
        <v>4.2</v>
      </c>
      <c r="D19" s="86">
        <v>4.4000000000000004</v>
      </c>
      <c r="E19" s="86">
        <v>3.9</v>
      </c>
      <c r="F19" s="86">
        <v>4.3</v>
      </c>
    </row>
    <row r="20" spans="1:6" ht="12.75" customHeight="1" x14ac:dyDescent="0.25">
      <c r="A20" s="244"/>
      <c r="B20" s="39" t="s">
        <v>37</v>
      </c>
      <c r="C20" s="86">
        <v>5.6</v>
      </c>
      <c r="D20" s="86">
        <v>5.5</v>
      </c>
      <c r="E20" s="86">
        <v>5.5</v>
      </c>
      <c r="F20" s="86">
        <v>9.1</v>
      </c>
    </row>
    <row r="21" spans="1:6" ht="12.75" customHeight="1" x14ac:dyDescent="0.25">
      <c r="A21" s="245"/>
      <c r="B21" s="39" t="s">
        <v>21</v>
      </c>
      <c r="C21" s="86">
        <v>7.9</v>
      </c>
      <c r="D21" s="86">
        <v>7.4</v>
      </c>
      <c r="E21" s="86">
        <v>8.1</v>
      </c>
      <c r="F21" s="86">
        <v>11.4</v>
      </c>
    </row>
    <row r="22" spans="1:6" x14ac:dyDescent="0.25">
      <c r="A22" s="99"/>
    </row>
  </sheetData>
  <mergeCells count="6">
    <mergeCell ref="A19:A21"/>
    <mergeCell ref="A3:D3"/>
    <mergeCell ref="A5:A7"/>
    <mergeCell ref="A8:A10"/>
    <mergeCell ref="A14:F14"/>
    <mergeCell ref="A16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3"/>
  <sheetViews>
    <sheetView topLeftCell="A22" workbookViewId="0">
      <selection activeCell="A3" sqref="A3:E4"/>
    </sheetView>
  </sheetViews>
  <sheetFormatPr defaultColWidth="9.140625" defaultRowHeight="12.75" x14ac:dyDescent="0.2"/>
  <cols>
    <col min="1" max="1" width="18.7109375" style="14" customWidth="1"/>
    <col min="2" max="2" width="22.7109375" style="14" customWidth="1"/>
    <col min="3" max="4" width="15.7109375" style="14" customWidth="1"/>
    <col min="5" max="5" width="18.42578125" style="14" customWidth="1"/>
    <col min="6" max="6" width="19.140625" style="14" customWidth="1"/>
    <col min="7" max="7" width="17.85546875" style="14" customWidth="1"/>
    <col min="8" max="9" width="9.140625" style="14" customWidth="1"/>
    <col min="10" max="10" width="16.140625" style="14" bestFit="1" customWidth="1"/>
    <col min="11" max="11" width="6.7109375" style="14" bestFit="1" customWidth="1"/>
    <col min="12" max="16384" width="9.140625" style="14"/>
  </cols>
  <sheetData>
    <row r="1" spans="1:17" ht="15" x14ac:dyDescent="0.25">
      <c r="A1"/>
    </row>
    <row r="3" spans="1:17" ht="12.75" customHeight="1" x14ac:dyDescent="0.2">
      <c r="A3" s="175" t="s">
        <v>298</v>
      </c>
      <c r="B3" s="175"/>
      <c r="C3" s="175"/>
      <c r="D3" s="175"/>
      <c r="E3" s="175"/>
    </row>
    <row r="4" spans="1:17" ht="12.75" customHeight="1" x14ac:dyDescent="0.2">
      <c r="A4" s="178"/>
      <c r="B4" s="178"/>
      <c r="C4" s="178"/>
      <c r="D4" s="178"/>
      <c r="E4" s="178"/>
    </row>
    <row r="5" spans="1:17" ht="37.5" customHeight="1" x14ac:dyDescent="0.2">
      <c r="A5" s="90" t="s">
        <v>7</v>
      </c>
      <c r="B5" s="90" t="s">
        <v>62</v>
      </c>
      <c r="C5" s="90" t="s">
        <v>59</v>
      </c>
      <c r="D5" s="88" t="s">
        <v>60</v>
      </c>
      <c r="E5" s="88" t="s">
        <v>63</v>
      </c>
      <c r="F5" s="37"/>
      <c r="H5" s="6"/>
      <c r="I5" s="6"/>
    </row>
    <row r="6" spans="1:17" ht="12.75" customHeight="1" x14ac:dyDescent="0.2">
      <c r="A6" s="110" t="s">
        <v>46</v>
      </c>
      <c r="B6" s="85">
        <v>5.0999999999999996</v>
      </c>
      <c r="C6" s="85">
        <v>5.2</v>
      </c>
      <c r="D6" s="85">
        <v>4.8</v>
      </c>
      <c r="E6" s="85">
        <v>5.8</v>
      </c>
      <c r="F6" s="38"/>
    </row>
    <row r="7" spans="1:17" ht="12.75" customHeight="1" x14ac:dyDescent="0.2">
      <c r="A7" s="81" t="s">
        <v>47</v>
      </c>
      <c r="B7" s="85">
        <v>5.7</v>
      </c>
      <c r="C7" s="85">
        <v>5.6</v>
      </c>
      <c r="D7" s="85">
        <v>5.4</v>
      </c>
      <c r="E7" s="85">
        <v>8.8000000000000007</v>
      </c>
      <c r="F7" s="38"/>
    </row>
    <row r="8" spans="1:17" ht="12.75" customHeight="1" x14ac:dyDescent="0.2">
      <c r="A8" s="19"/>
      <c r="B8" s="27"/>
      <c r="C8" s="15"/>
      <c r="D8" s="20"/>
      <c r="E8" s="18"/>
      <c r="F8" s="38"/>
      <c r="J8" s="19"/>
      <c r="K8" s="33"/>
      <c r="L8" s="33"/>
      <c r="M8" s="27"/>
      <c r="N8" s="28"/>
    </row>
    <row r="9" spans="1:17" x14ac:dyDescent="0.2">
      <c r="A9" s="26"/>
      <c r="B9" s="10"/>
      <c r="J9" s="26"/>
      <c r="K9" s="33"/>
      <c r="L9" s="33"/>
      <c r="M9" s="26"/>
    </row>
    <row r="10" spans="1:17" x14ac:dyDescent="0.2">
      <c r="C10" s="9"/>
      <c r="D10" s="9"/>
      <c r="E10" s="9"/>
      <c r="F10" s="9"/>
      <c r="G10" s="9"/>
      <c r="H10" s="9"/>
      <c r="I10" s="9"/>
      <c r="J10" s="4"/>
      <c r="K10" s="4"/>
      <c r="L10" s="4"/>
      <c r="M10" s="4"/>
      <c r="N10" s="9"/>
      <c r="O10" s="9"/>
      <c r="P10" s="9"/>
      <c r="Q10" s="9"/>
    </row>
    <row r="11" spans="1:17" ht="24.95" customHeight="1" x14ac:dyDescent="0.2">
      <c r="A11" s="176" t="s">
        <v>134</v>
      </c>
      <c r="B11" s="176"/>
      <c r="C11" s="176"/>
      <c r="D11" s="176"/>
      <c r="E11" s="176"/>
      <c r="F11" s="176"/>
      <c r="G11" s="9"/>
      <c r="H11" s="9"/>
      <c r="I11" s="7"/>
      <c r="J11" s="7"/>
      <c r="K11" s="21"/>
      <c r="L11" s="7"/>
      <c r="M11" s="7"/>
      <c r="N11" s="7"/>
      <c r="O11" s="7"/>
      <c r="P11" s="7"/>
      <c r="Q11" s="7"/>
    </row>
    <row r="12" spans="1:17" x14ac:dyDescent="0.2">
      <c r="A12" s="190" t="s">
        <v>7</v>
      </c>
      <c r="B12" s="190" t="s">
        <v>3</v>
      </c>
      <c r="C12" s="188" t="s">
        <v>64</v>
      </c>
      <c r="D12" s="188" t="s">
        <v>65</v>
      </c>
      <c r="E12" s="199" t="s">
        <v>66</v>
      </c>
      <c r="F12" s="199" t="s">
        <v>67</v>
      </c>
      <c r="K12" s="16"/>
    </row>
    <row r="13" spans="1:17" ht="24.95" customHeight="1" x14ac:dyDescent="0.2">
      <c r="A13" s="190"/>
      <c r="B13" s="190"/>
      <c r="C13" s="189"/>
      <c r="D13" s="189"/>
      <c r="E13" s="201"/>
      <c r="F13" s="201"/>
      <c r="K13" s="16"/>
    </row>
    <row r="14" spans="1:17" x14ac:dyDescent="0.2">
      <c r="A14" s="206" t="s">
        <v>46</v>
      </c>
      <c r="B14" s="83" t="s">
        <v>45</v>
      </c>
      <c r="C14" s="85">
        <v>5.0999999999999996</v>
      </c>
      <c r="D14" s="85">
        <v>5.2</v>
      </c>
      <c r="E14" s="85">
        <v>4.8</v>
      </c>
      <c r="F14" s="85">
        <v>6.5</v>
      </c>
      <c r="K14" s="16"/>
    </row>
    <row r="15" spans="1:17" x14ac:dyDescent="0.2">
      <c r="A15" s="207"/>
      <c r="B15" s="49" t="s">
        <v>39</v>
      </c>
      <c r="C15" s="85">
        <v>5</v>
      </c>
      <c r="D15" s="85">
        <v>4.9000000000000004</v>
      </c>
      <c r="E15" s="85">
        <v>4.8</v>
      </c>
      <c r="F15" s="85">
        <v>5.5</v>
      </c>
    </row>
    <row r="16" spans="1:17" x14ac:dyDescent="0.2">
      <c r="A16" s="206" t="s">
        <v>47</v>
      </c>
      <c r="B16" s="83" t="s">
        <v>45</v>
      </c>
      <c r="C16" s="85">
        <v>5.3</v>
      </c>
      <c r="D16" s="85">
        <v>5.3</v>
      </c>
      <c r="E16" s="85">
        <v>4.8</v>
      </c>
      <c r="F16" s="85">
        <v>10.199999999999999</v>
      </c>
    </row>
    <row r="17" spans="1:7" x14ac:dyDescent="0.2">
      <c r="A17" s="207"/>
      <c r="B17" s="50" t="s">
        <v>39</v>
      </c>
      <c r="C17" s="85">
        <v>8.5</v>
      </c>
      <c r="D17" s="85">
        <v>8.4</v>
      </c>
      <c r="E17" s="85">
        <v>8.9</v>
      </c>
      <c r="F17" s="85">
        <v>8.1</v>
      </c>
    </row>
    <row r="18" spans="1:7" x14ac:dyDescent="0.2">
      <c r="A18" s="101" t="s">
        <v>40</v>
      </c>
      <c r="B18" s="27"/>
      <c r="C18" s="27"/>
      <c r="D18" s="27"/>
      <c r="E18" s="27"/>
      <c r="F18" s="27"/>
    </row>
    <row r="22" spans="1:7" ht="24.95" customHeight="1" x14ac:dyDescent="0.2">
      <c r="A22" s="175" t="s">
        <v>135</v>
      </c>
      <c r="B22" s="175"/>
      <c r="C22" s="175"/>
      <c r="D22" s="175"/>
      <c r="E22" s="175"/>
      <c r="F22" s="175"/>
    </row>
    <row r="23" spans="1:7" x14ac:dyDescent="0.2">
      <c r="A23" s="190" t="s">
        <v>7</v>
      </c>
      <c r="B23" s="188" t="s">
        <v>0</v>
      </c>
      <c r="C23" s="188" t="s">
        <v>68</v>
      </c>
      <c r="D23" s="188" t="s">
        <v>69</v>
      </c>
      <c r="E23" s="199" t="s">
        <v>70</v>
      </c>
      <c r="F23" s="199" t="s">
        <v>71</v>
      </c>
      <c r="G23" s="74"/>
    </row>
    <row r="24" spans="1:7" ht="24.95" customHeight="1" x14ac:dyDescent="0.2">
      <c r="A24" s="190"/>
      <c r="B24" s="189"/>
      <c r="C24" s="189"/>
      <c r="D24" s="189"/>
      <c r="E24" s="201"/>
      <c r="F24" s="201"/>
    </row>
    <row r="25" spans="1:7" x14ac:dyDescent="0.2">
      <c r="A25" s="197" t="s">
        <v>46</v>
      </c>
      <c r="B25" s="51" t="s">
        <v>1</v>
      </c>
      <c r="C25" s="85">
        <v>5.2</v>
      </c>
      <c r="D25" s="85">
        <v>5.3</v>
      </c>
      <c r="E25" s="85">
        <v>4.8</v>
      </c>
      <c r="F25" s="85">
        <v>5.7</v>
      </c>
    </row>
    <row r="26" spans="1:7" x14ac:dyDescent="0.2">
      <c r="A26" s="198"/>
      <c r="B26" s="51" t="s">
        <v>2</v>
      </c>
      <c r="C26" s="85">
        <v>5.0999999999999996</v>
      </c>
      <c r="D26" s="85">
        <v>5.0999999999999996</v>
      </c>
      <c r="E26" s="85">
        <v>4.8</v>
      </c>
      <c r="F26" s="85">
        <v>5.9</v>
      </c>
    </row>
    <row r="27" spans="1:7" x14ac:dyDescent="0.2">
      <c r="A27" s="206" t="s">
        <v>47</v>
      </c>
      <c r="B27" s="29" t="s">
        <v>1</v>
      </c>
      <c r="C27" s="85">
        <v>5.8</v>
      </c>
      <c r="D27" s="85">
        <v>5.7</v>
      </c>
      <c r="E27" s="85">
        <v>5.4</v>
      </c>
      <c r="F27" s="85">
        <v>8.8000000000000007</v>
      </c>
    </row>
    <row r="28" spans="1:7" x14ac:dyDescent="0.2">
      <c r="A28" s="207"/>
      <c r="B28" s="29" t="s">
        <v>2</v>
      </c>
      <c r="C28" s="85">
        <v>5.7</v>
      </c>
      <c r="D28" s="85">
        <v>5.6</v>
      </c>
      <c r="E28" s="85">
        <v>5.4</v>
      </c>
      <c r="F28" s="85">
        <v>8.8000000000000007</v>
      </c>
    </row>
    <row r="29" spans="1:7" x14ac:dyDescent="0.2">
      <c r="A29" s="101" t="s">
        <v>41</v>
      </c>
      <c r="B29" s="17"/>
      <c r="C29" s="17"/>
      <c r="D29" s="17"/>
      <c r="E29" s="17"/>
      <c r="F29" s="27"/>
    </row>
    <row r="31" spans="1:7" x14ac:dyDescent="0.2">
      <c r="G31" s="74"/>
    </row>
    <row r="33" spans="1:11" ht="24.95" customHeight="1" x14ac:dyDescent="0.2">
      <c r="A33" s="175" t="s">
        <v>136</v>
      </c>
      <c r="B33" s="175"/>
      <c r="C33" s="175"/>
      <c r="D33" s="175"/>
      <c r="E33" s="175"/>
      <c r="F33" s="175"/>
      <c r="G33" s="175"/>
    </row>
    <row r="34" spans="1:11" ht="36.75" customHeight="1" x14ac:dyDescent="0.2">
      <c r="A34" s="41" t="s">
        <v>7</v>
      </c>
      <c r="B34" s="41" t="s">
        <v>0</v>
      </c>
      <c r="C34" s="41" t="s">
        <v>3</v>
      </c>
      <c r="D34" s="88" t="s">
        <v>72</v>
      </c>
      <c r="E34" s="88" t="s">
        <v>73</v>
      </c>
      <c r="F34" s="88" t="s">
        <v>74</v>
      </c>
      <c r="G34" s="88" t="s">
        <v>75</v>
      </c>
    </row>
    <row r="35" spans="1:11" x14ac:dyDescent="0.2">
      <c r="A35" s="208" t="s">
        <v>46</v>
      </c>
      <c r="B35" s="208" t="s">
        <v>1</v>
      </c>
      <c r="C35" s="83" t="s">
        <v>45</v>
      </c>
      <c r="D35" s="85">
        <v>5.2</v>
      </c>
      <c r="E35" s="85">
        <v>5.3</v>
      </c>
      <c r="F35" s="85">
        <v>4.8</v>
      </c>
      <c r="G35" s="85">
        <v>6.4</v>
      </c>
      <c r="H35" s="7"/>
      <c r="I35" s="7"/>
      <c r="J35" s="7"/>
      <c r="K35" s="7"/>
    </row>
    <row r="36" spans="1:11" x14ac:dyDescent="0.2">
      <c r="A36" s="209"/>
      <c r="B36" s="210"/>
      <c r="C36" s="49" t="s">
        <v>39</v>
      </c>
      <c r="D36" s="85">
        <v>5</v>
      </c>
      <c r="E36" s="85">
        <v>5</v>
      </c>
      <c r="F36" s="85">
        <v>4.7</v>
      </c>
      <c r="G36" s="85">
        <v>5.3</v>
      </c>
      <c r="H36" s="7"/>
      <c r="I36" s="7"/>
      <c r="J36" s="7"/>
      <c r="K36" s="7"/>
    </row>
    <row r="37" spans="1:11" x14ac:dyDescent="0.2">
      <c r="A37" s="209"/>
      <c r="B37" s="208" t="s">
        <v>2</v>
      </c>
      <c r="C37" s="83" t="s">
        <v>45</v>
      </c>
      <c r="D37" s="85">
        <v>5.0999999999999996</v>
      </c>
      <c r="E37" s="85">
        <v>5.2</v>
      </c>
      <c r="F37" s="85">
        <v>4.8</v>
      </c>
      <c r="G37" s="85">
        <v>6.6</v>
      </c>
      <c r="H37" s="7"/>
      <c r="I37" s="7"/>
      <c r="J37" s="7"/>
      <c r="K37" s="7"/>
    </row>
    <row r="38" spans="1:11" x14ac:dyDescent="0.2">
      <c r="A38" s="210"/>
      <c r="B38" s="210"/>
      <c r="C38" s="50" t="s">
        <v>39</v>
      </c>
      <c r="D38" s="85">
        <v>5.0999999999999996</v>
      </c>
      <c r="E38" s="85">
        <v>4.9000000000000004</v>
      </c>
      <c r="F38" s="85">
        <v>4.9000000000000004</v>
      </c>
      <c r="G38" s="85">
        <v>5.6</v>
      </c>
      <c r="H38" s="7"/>
      <c r="I38" s="7"/>
      <c r="J38" s="7"/>
      <c r="K38" s="7"/>
    </row>
    <row r="39" spans="1:11" x14ac:dyDescent="0.2">
      <c r="A39" s="208" t="s">
        <v>47</v>
      </c>
      <c r="B39" s="208" t="s">
        <v>1</v>
      </c>
      <c r="C39" s="83" t="s">
        <v>45</v>
      </c>
      <c r="D39" s="85">
        <v>5.4</v>
      </c>
      <c r="E39" s="85">
        <v>5.4</v>
      </c>
      <c r="F39" s="85">
        <v>4.9000000000000004</v>
      </c>
      <c r="G39" s="85">
        <v>10.3</v>
      </c>
      <c r="H39" s="7"/>
      <c r="I39" s="7"/>
      <c r="J39" s="7"/>
      <c r="K39" s="7"/>
    </row>
    <row r="40" spans="1:11" x14ac:dyDescent="0.2">
      <c r="A40" s="209"/>
      <c r="B40" s="210"/>
      <c r="C40" s="49" t="s">
        <v>39</v>
      </c>
      <c r="D40" s="85">
        <v>8.1</v>
      </c>
      <c r="E40" s="85">
        <v>8.1</v>
      </c>
      <c r="F40" s="85">
        <v>8.4</v>
      </c>
      <c r="G40" s="85">
        <v>8.1</v>
      </c>
      <c r="H40" s="7"/>
      <c r="I40" s="7"/>
      <c r="J40" s="7"/>
      <c r="K40" s="7"/>
    </row>
    <row r="41" spans="1:11" x14ac:dyDescent="0.2">
      <c r="A41" s="209"/>
      <c r="B41" s="208" t="s">
        <v>2</v>
      </c>
      <c r="C41" s="83" t="s">
        <v>45</v>
      </c>
      <c r="D41" s="85">
        <v>5.2</v>
      </c>
      <c r="E41" s="85">
        <v>5.2</v>
      </c>
      <c r="F41" s="85">
        <v>4.8</v>
      </c>
      <c r="G41" s="85">
        <v>10.199999999999999</v>
      </c>
      <c r="H41" s="7"/>
      <c r="I41" s="7"/>
      <c r="J41" s="7"/>
      <c r="K41" s="7"/>
    </row>
    <row r="42" spans="1:11" x14ac:dyDescent="0.2">
      <c r="A42" s="210"/>
      <c r="B42" s="210"/>
      <c r="C42" s="50" t="s">
        <v>39</v>
      </c>
      <c r="D42" s="85">
        <v>8.8000000000000007</v>
      </c>
      <c r="E42" s="85">
        <v>8.9</v>
      </c>
      <c r="F42" s="85">
        <v>9.4</v>
      </c>
      <c r="G42" s="85">
        <v>8.1999999999999993</v>
      </c>
    </row>
    <row r="43" spans="1:11" x14ac:dyDescent="0.2">
      <c r="A43" s="101" t="s">
        <v>43</v>
      </c>
    </row>
  </sheetData>
  <mergeCells count="26">
    <mergeCell ref="A39:A42"/>
    <mergeCell ref="B39:B40"/>
    <mergeCell ref="B41:B42"/>
    <mergeCell ref="A25:A26"/>
    <mergeCell ref="A27:A28"/>
    <mergeCell ref="A33:G33"/>
    <mergeCell ref="A35:A38"/>
    <mergeCell ref="B35:B36"/>
    <mergeCell ref="B37:B38"/>
    <mergeCell ref="A14:A15"/>
    <mergeCell ref="A16:A17"/>
    <mergeCell ref="A22:F22"/>
    <mergeCell ref="A23:A24"/>
    <mergeCell ref="B23:B24"/>
    <mergeCell ref="C23:C24"/>
    <mergeCell ref="D23:D24"/>
    <mergeCell ref="E23:E24"/>
    <mergeCell ref="F23:F24"/>
    <mergeCell ref="A3:E4"/>
    <mergeCell ref="A11:F1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72"/>
  <sheetViews>
    <sheetView workbookViewId="0">
      <selection activeCell="C16" sqref="C16"/>
    </sheetView>
  </sheetViews>
  <sheetFormatPr defaultColWidth="9.140625" defaultRowHeight="12.75" x14ac:dyDescent="0.2"/>
  <cols>
    <col min="1" max="1" width="18.7109375" style="14" customWidth="1"/>
    <col min="2" max="2" width="23.7109375" style="14" customWidth="1"/>
    <col min="3" max="3" width="13.7109375" style="14" customWidth="1"/>
    <col min="4" max="7" width="15.7109375" style="14" customWidth="1"/>
    <col min="8" max="8" width="14.42578125" style="14" customWidth="1"/>
    <col min="9" max="9" width="9.140625" style="14"/>
    <col min="10" max="10" width="18.28515625" style="14" customWidth="1"/>
    <col min="11" max="11" width="19.7109375" style="14" customWidth="1"/>
    <col min="12" max="12" width="12.28515625" style="14" customWidth="1"/>
    <col min="13" max="13" width="12" style="14" bestFit="1" customWidth="1"/>
    <col min="14" max="14" width="6.7109375" style="14" bestFit="1" customWidth="1"/>
    <col min="15" max="15" width="9.42578125" style="14" customWidth="1"/>
    <col min="16" max="16" width="9.28515625" style="14" customWidth="1"/>
    <col min="17" max="16384" width="9.140625" style="14"/>
  </cols>
  <sheetData>
    <row r="1" spans="1:18" ht="15" x14ac:dyDescent="0.25">
      <c r="A1"/>
      <c r="K1" s="1"/>
    </row>
    <row r="3" spans="1:18" ht="24.95" customHeight="1" x14ac:dyDescent="0.2">
      <c r="A3" s="175" t="s">
        <v>137</v>
      </c>
      <c r="B3" s="175"/>
      <c r="C3" s="175"/>
      <c r="D3" s="175"/>
      <c r="E3" s="175"/>
      <c r="F3" s="175"/>
    </row>
    <row r="4" spans="1:18" ht="36.75" customHeight="1" x14ac:dyDescent="0.2">
      <c r="A4" s="103" t="s">
        <v>7</v>
      </c>
      <c r="B4" s="103" t="s">
        <v>31</v>
      </c>
      <c r="C4" s="88" t="s">
        <v>58</v>
      </c>
      <c r="D4" s="88" t="s">
        <v>59</v>
      </c>
      <c r="E4" s="88" t="s">
        <v>76</v>
      </c>
      <c r="F4" s="88" t="s">
        <v>63</v>
      </c>
    </row>
    <row r="5" spans="1:18" x14ac:dyDescent="0.2">
      <c r="A5" s="208" t="s">
        <v>46</v>
      </c>
      <c r="B5" s="47" t="s">
        <v>128</v>
      </c>
      <c r="C5" s="85">
        <v>5.7</v>
      </c>
      <c r="D5" s="85">
        <v>5.7</v>
      </c>
      <c r="E5" s="85">
        <v>5.5</v>
      </c>
      <c r="F5" s="85">
        <v>6.1</v>
      </c>
      <c r="G5" s="80"/>
    </row>
    <row r="6" spans="1:18" ht="12.75" customHeight="1" x14ac:dyDescent="0.2">
      <c r="A6" s="210"/>
      <c r="B6" s="47" t="s">
        <v>129</v>
      </c>
      <c r="C6" s="85">
        <v>5</v>
      </c>
      <c r="D6" s="85">
        <v>5.0999999999999996</v>
      </c>
      <c r="E6" s="85">
        <v>4.7</v>
      </c>
      <c r="F6" s="85">
        <v>5.6</v>
      </c>
      <c r="G6" s="80"/>
    </row>
    <row r="7" spans="1:18" ht="12.75" customHeight="1" x14ac:dyDescent="0.2">
      <c r="A7" s="208" t="s">
        <v>47</v>
      </c>
      <c r="B7" s="47" t="s">
        <v>128</v>
      </c>
      <c r="C7" s="85">
        <v>8.1999999999999993</v>
      </c>
      <c r="D7" s="85">
        <v>7.9</v>
      </c>
      <c r="E7" s="85">
        <v>9</v>
      </c>
      <c r="F7" s="85">
        <v>9.4</v>
      </c>
    </row>
    <row r="8" spans="1:18" ht="12.75" customHeight="1" x14ac:dyDescent="0.2">
      <c r="A8" s="210"/>
      <c r="B8" s="30" t="s">
        <v>129</v>
      </c>
      <c r="C8" s="85">
        <v>5.0999999999999996</v>
      </c>
      <c r="D8" s="85">
        <v>5.0999999999999996</v>
      </c>
      <c r="E8" s="85">
        <v>4.8</v>
      </c>
      <c r="F8" s="85">
        <v>8.5</v>
      </c>
    </row>
    <row r="9" spans="1:18" ht="12.75" customHeight="1" x14ac:dyDescent="0.2">
      <c r="A9" s="113"/>
      <c r="B9" s="19"/>
      <c r="C9" s="100"/>
      <c r="D9" s="100"/>
      <c r="E9" s="100"/>
      <c r="F9" s="100"/>
    </row>
    <row r="10" spans="1:18" ht="12.75" customHeight="1" x14ac:dyDescent="0.2">
      <c r="A10" s="113"/>
      <c r="B10" s="19"/>
      <c r="C10" s="100"/>
      <c r="D10" s="100"/>
      <c r="E10" s="100"/>
      <c r="F10" s="100"/>
    </row>
    <row r="11" spans="1:18" ht="12.75" customHeight="1" x14ac:dyDescent="0.2">
      <c r="A11" s="113"/>
      <c r="B11" s="19"/>
      <c r="C11" s="100"/>
      <c r="D11" s="100"/>
      <c r="E11" s="100"/>
      <c r="F11" s="100"/>
    </row>
    <row r="12" spans="1:18" ht="24.95" customHeight="1" x14ac:dyDescent="0.2">
      <c r="A12" s="175" t="s">
        <v>302</v>
      </c>
      <c r="B12" s="175"/>
      <c r="C12" s="175"/>
      <c r="D12" s="175"/>
      <c r="E12" s="175"/>
      <c r="F12" s="175"/>
      <c r="G12" s="175"/>
      <c r="H12" s="89"/>
      <c r="I12" s="2"/>
      <c r="J12" s="2"/>
      <c r="K12" s="23"/>
      <c r="L12" s="23"/>
      <c r="M12" s="23"/>
      <c r="N12" s="23"/>
      <c r="O12" s="23"/>
      <c r="P12" s="23"/>
      <c r="Q12" s="23"/>
      <c r="R12" s="2"/>
    </row>
    <row r="13" spans="1:18" ht="38.25" x14ac:dyDescent="0.2">
      <c r="A13" s="90" t="s">
        <v>7</v>
      </c>
      <c r="B13" s="90" t="s">
        <v>31</v>
      </c>
      <c r="C13" s="90" t="s">
        <v>3</v>
      </c>
      <c r="D13" s="41" t="s">
        <v>64</v>
      </c>
      <c r="E13" s="41" t="s">
        <v>65</v>
      </c>
      <c r="F13" s="41" t="s">
        <v>77</v>
      </c>
      <c r="G13" s="41" t="s">
        <v>78</v>
      </c>
      <c r="H13" s="89"/>
      <c r="I13" s="2"/>
      <c r="J13" s="2"/>
      <c r="K13" s="89"/>
      <c r="L13" s="89"/>
      <c r="M13" s="89"/>
      <c r="N13" s="63"/>
      <c r="O13" s="63"/>
      <c r="P13" s="63"/>
      <c r="Q13" s="63"/>
      <c r="R13" s="2"/>
    </row>
    <row r="14" spans="1:18" ht="12.75" customHeight="1" x14ac:dyDescent="0.2">
      <c r="A14" s="208" t="s">
        <v>46</v>
      </c>
      <c r="B14" s="211" t="s">
        <v>128</v>
      </c>
      <c r="C14" s="83" t="s">
        <v>45</v>
      </c>
      <c r="D14" s="85">
        <v>5.9</v>
      </c>
      <c r="E14" s="85">
        <v>5.8</v>
      </c>
      <c r="F14" s="85">
        <v>5.8</v>
      </c>
      <c r="G14" s="85">
        <v>6.7</v>
      </c>
      <c r="H14" s="26"/>
      <c r="I14" s="15"/>
      <c r="J14" s="2"/>
      <c r="K14" s="52"/>
      <c r="L14" s="65"/>
      <c r="M14" s="23"/>
      <c r="N14" s="64"/>
      <c r="O14" s="64"/>
      <c r="P14" s="64"/>
      <c r="Q14" s="64"/>
      <c r="R14" s="2"/>
    </row>
    <row r="15" spans="1:18" x14ac:dyDescent="0.2">
      <c r="A15" s="209"/>
      <c r="B15" s="212"/>
      <c r="C15" s="49" t="s">
        <v>39</v>
      </c>
      <c r="D15" s="85">
        <v>5.3</v>
      </c>
      <c r="E15" s="85">
        <v>5.2</v>
      </c>
      <c r="F15" s="85">
        <v>5.2</v>
      </c>
      <c r="G15" s="85">
        <v>5.8</v>
      </c>
      <c r="H15" s="10"/>
      <c r="I15" s="15"/>
      <c r="J15" s="2"/>
      <c r="K15" s="52"/>
      <c r="L15" s="65"/>
      <c r="M15" s="23"/>
      <c r="N15" s="64"/>
      <c r="O15" s="64"/>
      <c r="P15" s="64"/>
      <c r="Q15" s="64"/>
      <c r="R15" s="2"/>
    </row>
    <row r="16" spans="1:18" ht="12.75" customHeight="1" x14ac:dyDescent="0.2">
      <c r="A16" s="209"/>
      <c r="B16" s="211" t="s">
        <v>129</v>
      </c>
      <c r="C16" s="83" t="s">
        <v>45</v>
      </c>
      <c r="D16" s="85">
        <v>5</v>
      </c>
      <c r="E16" s="85">
        <v>5.0999999999999996</v>
      </c>
      <c r="F16" s="85">
        <v>4.7</v>
      </c>
      <c r="G16" s="85">
        <v>6.3</v>
      </c>
      <c r="H16" s="10"/>
      <c r="I16" s="15"/>
      <c r="J16" s="2"/>
      <c r="K16" s="52"/>
      <c r="L16" s="65"/>
      <c r="M16" s="23"/>
      <c r="N16" s="64"/>
      <c r="O16" s="64"/>
      <c r="P16" s="64"/>
      <c r="Q16" s="64"/>
      <c r="R16" s="2"/>
    </row>
    <row r="17" spans="1:18" x14ac:dyDescent="0.2">
      <c r="A17" s="210"/>
      <c r="B17" s="212"/>
      <c r="C17" s="50" t="s">
        <v>39</v>
      </c>
      <c r="D17" s="85">
        <v>4.8</v>
      </c>
      <c r="E17" s="85">
        <v>4.5999999999999996</v>
      </c>
      <c r="F17" s="85">
        <v>4.5</v>
      </c>
      <c r="G17" s="85">
        <v>5.3</v>
      </c>
      <c r="H17" s="10"/>
      <c r="I17" s="15"/>
      <c r="J17" s="2"/>
      <c r="K17" s="52"/>
      <c r="L17" s="65"/>
      <c r="M17" s="23"/>
      <c r="N17" s="64"/>
      <c r="O17" s="64"/>
      <c r="P17" s="64"/>
      <c r="Q17" s="64"/>
      <c r="R17" s="2"/>
    </row>
    <row r="18" spans="1:18" ht="12" customHeight="1" x14ac:dyDescent="0.2">
      <c r="A18" s="208" t="s">
        <v>47</v>
      </c>
      <c r="B18" s="211" t="s">
        <v>128</v>
      </c>
      <c r="C18" s="83" t="s">
        <v>45</v>
      </c>
      <c r="D18" s="85">
        <v>7.6</v>
      </c>
      <c r="E18" s="85">
        <v>7.2</v>
      </c>
      <c r="F18" s="85">
        <v>8.1</v>
      </c>
      <c r="G18" s="85">
        <v>10.9</v>
      </c>
      <c r="H18" s="10"/>
      <c r="I18" s="15"/>
      <c r="J18" s="2"/>
      <c r="K18" s="52"/>
      <c r="L18" s="65"/>
      <c r="M18" s="23"/>
      <c r="N18" s="64"/>
      <c r="O18" s="64"/>
      <c r="P18" s="64"/>
      <c r="Q18" s="64"/>
      <c r="R18" s="2"/>
    </row>
    <row r="19" spans="1:18" x14ac:dyDescent="0.2">
      <c r="A19" s="209"/>
      <c r="B19" s="212"/>
      <c r="C19" s="49" t="s">
        <v>39</v>
      </c>
      <c r="D19" s="85">
        <v>9.5</v>
      </c>
      <c r="E19" s="85">
        <v>9.5</v>
      </c>
      <c r="F19" s="85">
        <v>10.3</v>
      </c>
      <c r="G19" s="85">
        <v>8.6999999999999993</v>
      </c>
      <c r="H19" s="10"/>
      <c r="I19" s="15"/>
      <c r="J19" s="27"/>
      <c r="K19" s="52"/>
      <c r="L19" s="65"/>
      <c r="M19" s="23"/>
      <c r="N19" s="64"/>
      <c r="O19" s="64"/>
      <c r="P19" s="64"/>
      <c r="Q19" s="64"/>
      <c r="R19" s="2"/>
    </row>
    <row r="20" spans="1:18" ht="12.75" customHeight="1" x14ac:dyDescent="0.2">
      <c r="A20" s="209"/>
      <c r="B20" s="211" t="s">
        <v>129</v>
      </c>
      <c r="C20" s="83" t="s">
        <v>45</v>
      </c>
      <c r="D20" s="85">
        <v>4.8</v>
      </c>
      <c r="E20" s="85">
        <v>4.9000000000000004</v>
      </c>
      <c r="F20" s="85">
        <v>4.4000000000000004</v>
      </c>
      <c r="G20" s="85">
        <v>9.8000000000000007</v>
      </c>
      <c r="K20" s="52"/>
      <c r="L20" s="65"/>
      <c r="M20" s="23"/>
      <c r="N20" s="64"/>
      <c r="O20" s="64"/>
      <c r="P20" s="64"/>
      <c r="Q20" s="64"/>
    </row>
    <row r="21" spans="1:18" x14ac:dyDescent="0.2">
      <c r="A21" s="210"/>
      <c r="B21" s="212"/>
      <c r="C21" s="50" t="s">
        <v>39</v>
      </c>
      <c r="D21" s="85">
        <v>7.6</v>
      </c>
      <c r="E21" s="85">
        <v>7.3</v>
      </c>
      <c r="F21" s="85">
        <v>7.9</v>
      </c>
      <c r="G21" s="85">
        <v>7.8</v>
      </c>
      <c r="K21" s="52"/>
      <c r="L21" s="65"/>
      <c r="M21" s="23"/>
      <c r="N21" s="64"/>
      <c r="O21" s="64"/>
      <c r="P21" s="64"/>
      <c r="Q21" s="64"/>
    </row>
    <row r="22" spans="1:18" x14ac:dyDescent="0.2">
      <c r="A22" s="101" t="s">
        <v>40</v>
      </c>
    </row>
    <row r="23" spans="1:18" x14ac:dyDescent="0.2">
      <c r="A23" s="101"/>
    </row>
    <row r="26" spans="1:18" ht="38.25" customHeight="1" x14ac:dyDescent="0.2">
      <c r="A26" s="214" t="s">
        <v>303</v>
      </c>
      <c r="B26" s="214"/>
      <c r="C26" s="214"/>
    </row>
    <row r="27" spans="1:18" ht="25.5" x14ac:dyDescent="0.2">
      <c r="A27" s="173" t="s">
        <v>7</v>
      </c>
      <c r="B27" s="173" t="s">
        <v>304</v>
      </c>
      <c r="C27" s="152" t="s">
        <v>307</v>
      </c>
    </row>
    <row r="28" spans="1:18" x14ac:dyDescent="0.2">
      <c r="A28" s="208" t="s">
        <v>46</v>
      </c>
      <c r="B28" s="47" t="s">
        <v>305</v>
      </c>
      <c r="C28" s="85">
        <v>5.3</v>
      </c>
    </row>
    <row r="29" spans="1:18" x14ac:dyDescent="0.2">
      <c r="A29" s="210"/>
      <c r="B29" s="47" t="s">
        <v>306</v>
      </c>
      <c r="C29" s="85">
        <v>4.8</v>
      </c>
    </row>
    <row r="30" spans="1:18" x14ac:dyDescent="0.2">
      <c r="A30" s="208" t="s">
        <v>47</v>
      </c>
      <c r="B30" s="47" t="s">
        <v>305</v>
      </c>
      <c r="C30" s="85">
        <v>6</v>
      </c>
    </row>
    <row r="31" spans="1:18" x14ac:dyDescent="0.2">
      <c r="A31" s="210"/>
      <c r="B31" s="30" t="s">
        <v>306</v>
      </c>
      <c r="C31" s="85">
        <v>4.5</v>
      </c>
    </row>
    <row r="33" spans="1:10" x14ac:dyDescent="0.2">
      <c r="E33" s="15"/>
      <c r="F33" s="15"/>
      <c r="G33" s="15"/>
      <c r="H33" s="15"/>
      <c r="I33" s="15"/>
    </row>
    <row r="34" spans="1:10" ht="24.95" customHeight="1" x14ac:dyDescent="0.2">
      <c r="A34" s="178" t="s">
        <v>138</v>
      </c>
      <c r="B34" s="178"/>
      <c r="C34" s="178"/>
      <c r="D34" s="178"/>
      <c r="E34" s="178"/>
      <c r="F34" s="178"/>
      <c r="G34" s="178"/>
    </row>
    <row r="35" spans="1:10" ht="38.25" x14ac:dyDescent="0.2">
      <c r="A35" s="103" t="s">
        <v>7</v>
      </c>
      <c r="B35" s="103" t="s">
        <v>31</v>
      </c>
      <c r="C35" s="41" t="s">
        <v>0</v>
      </c>
      <c r="D35" s="88" t="s">
        <v>68</v>
      </c>
      <c r="E35" s="88" t="s">
        <v>69</v>
      </c>
      <c r="F35" s="88" t="s">
        <v>79</v>
      </c>
      <c r="G35" s="88" t="s">
        <v>80</v>
      </c>
    </row>
    <row r="36" spans="1:10" x14ac:dyDescent="0.2">
      <c r="A36" s="208" t="s">
        <v>46</v>
      </c>
      <c r="B36" s="211" t="s">
        <v>128</v>
      </c>
      <c r="C36" s="59" t="s">
        <v>1</v>
      </c>
      <c r="D36" s="85">
        <v>5.7</v>
      </c>
      <c r="E36" s="85">
        <v>5.8</v>
      </c>
      <c r="F36" s="85">
        <v>5.5</v>
      </c>
      <c r="G36" s="85">
        <v>5.9</v>
      </c>
      <c r="H36" s="15"/>
      <c r="I36" s="15"/>
      <c r="J36" s="15"/>
    </row>
    <row r="37" spans="1:10" x14ac:dyDescent="0.2">
      <c r="A37" s="209"/>
      <c r="B37" s="212"/>
      <c r="C37" s="105" t="s">
        <v>2</v>
      </c>
      <c r="D37" s="85">
        <v>5.6</v>
      </c>
      <c r="E37" s="85">
        <v>5.6</v>
      </c>
      <c r="F37" s="85">
        <v>5.6</v>
      </c>
      <c r="G37" s="85">
        <v>6.1</v>
      </c>
    </row>
    <row r="38" spans="1:10" x14ac:dyDescent="0.2">
      <c r="A38" s="209"/>
      <c r="B38" s="211" t="s">
        <v>129</v>
      </c>
      <c r="C38" s="59" t="s">
        <v>1</v>
      </c>
      <c r="D38" s="85">
        <v>5.0999999999999996</v>
      </c>
      <c r="E38" s="85">
        <v>5.2</v>
      </c>
      <c r="F38" s="85">
        <v>4.7</v>
      </c>
      <c r="G38" s="85">
        <v>5.5</v>
      </c>
    </row>
    <row r="39" spans="1:10" x14ac:dyDescent="0.2">
      <c r="A39" s="210"/>
      <c r="B39" s="212"/>
      <c r="C39" s="105" t="s">
        <v>2</v>
      </c>
      <c r="D39" s="85">
        <v>4.9000000000000004</v>
      </c>
      <c r="E39" s="85">
        <v>5</v>
      </c>
      <c r="F39" s="85">
        <v>4.5999999999999996</v>
      </c>
      <c r="G39" s="85">
        <v>5.8</v>
      </c>
      <c r="H39" s="15"/>
      <c r="I39" s="15"/>
      <c r="J39" s="15"/>
    </row>
    <row r="40" spans="1:10" x14ac:dyDescent="0.2">
      <c r="A40" s="208" t="s">
        <v>47</v>
      </c>
      <c r="B40" s="211" t="s">
        <v>128</v>
      </c>
      <c r="C40" s="59" t="s">
        <v>1</v>
      </c>
      <c r="D40" s="85">
        <v>8.1</v>
      </c>
      <c r="E40" s="85">
        <v>7.8</v>
      </c>
      <c r="F40" s="85">
        <v>8.8000000000000007</v>
      </c>
      <c r="G40" s="85">
        <v>9.3000000000000007</v>
      </c>
    </row>
    <row r="41" spans="1:10" x14ac:dyDescent="0.2">
      <c r="A41" s="209"/>
      <c r="B41" s="212"/>
      <c r="C41" s="105" t="s">
        <v>2</v>
      </c>
      <c r="D41" s="85">
        <v>8.4</v>
      </c>
      <c r="E41" s="85">
        <v>8</v>
      </c>
      <c r="F41" s="85">
        <v>9.1</v>
      </c>
      <c r="G41" s="85">
        <v>9.4</v>
      </c>
    </row>
    <row r="42" spans="1:10" x14ac:dyDescent="0.2">
      <c r="A42" s="209"/>
      <c r="B42" s="211" t="s">
        <v>129</v>
      </c>
      <c r="C42" s="59" t="s">
        <v>1</v>
      </c>
      <c r="D42" s="85">
        <v>5.3</v>
      </c>
      <c r="E42" s="85">
        <v>5.3</v>
      </c>
      <c r="F42" s="85">
        <v>4.9000000000000004</v>
      </c>
      <c r="G42" s="85">
        <v>8.6</v>
      </c>
      <c r="H42" s="15"/>
      <c r="I42" s="15"/>
      <c r="J42" s="15"/>
    </row>
    <row r="43" spans="1:10" x14ac:dyDescent="0.2">
      <c r="A43" s="210"/>
      <c r="B43" s="212"/>
      <c r="C43" s="105" t="s">
        <v>2</v>
      </c>
      <c r="D43" s="85">
        <v>5</v>
      </c>
      <c r="E43" s="85">
        <v>4.9000000000000004</v>
      </c>
      <c r="F43" s="85">
        <v>4.7</v>
      </c>
      <c r="G43" s="85">
        <v>8.4</v>
      </c>
    </row>
    <row r="44" spans="1:10" x14ac:dyDescent="0.2">
      <c r="A44" s="101" t="s">
        <v>41</v>
      </c>
      <c r="B44" s="7"/>
      <c r="C44" s="7"/>
      <c r="D44" s="7"/>
      <c r="E44" s="7"/>
      <c r="F44" s="27"/>
      <c r="G44" s="8"/>
    </row>
    <row r="45" spans="1:10" x14ac:dyDescent="0.2">
      <c r="E45" s="15"/>
      <c r="F45" s="15"/>
      <c r="G45" s="15"/>
      <c r="H45" s="15"/>
      <c r="I45" s="15"/>
      <c r="J45" s="15"/>
    </row>
    <row r="48" spans="1:10" ht="24.95" customHeight="1" x14ac:dyDescent="0.2">
      <c r="A48" s="178" t="s">
        <v>139</v>
      </c>
      <c r="B48" s="178"/>
      <c r="C48" s="178"/>
      <c r="D48" s="178"/>
      <c r="E48" s="178"/>
      <c r="F48" s="178"/>
      <c r="G48" s="178"/>
      <c r="H48" s="15"/>
    </row>
    <row r="49" spans="1:7" ht="38.25" x14ac:dyDescent="0.2">
      <c r="A49" s="103" t="s">
        <v>7</v>
      </c>
      <c r="B49" s="103" t="s">
        <v>31</v>
      </c>
      <c r="C49" s="103" t="s">
        <v>3</v>
      </c>
      <c r="D49" s="41" t="s">
        <v>81</v>
      </c>
      <c r="E49" s="41" t="s">
        <v>82</v>
      </c>
      <c r="F49" s="41" t="s">
        <v>83</v>
      </c>
      <c r="G49" s="41" t="s">
        <v>84</v>
      </c>
    </row>
    <row r="50" spans="1:7" x14ac:dyDescent="0.2">
      <c r="A50" s="188" t="s">
        <v>46</v>
      </c>
      <c r="B50" s="211" t="s">
        <v>128</v>
      </c>
      <c r="C50" s="83" t="s">
        <v>45</v>
      </c>
      <c r="D50" s="85">
        <v>5.8</v>
      </c>
      <c r="E50" s="85">
        <v>5.7</v>
      </c>
      <c r="F50" s="85">
        <v>5.8</v>
      </c>
      <c r="G50" s="85">
        <v>6.8</v>
      </c>
    </row>
    <row r="51" spans="1:7" x14ac:dyDescent="0.2">
      <c r="A51" s="213"/>
      <c r="B51" s="212"/>
      <c r="C51" s="49" t="s">
        <v>39</v>
      </c>
      <c r="D51" s="85">
        <v>5.3</v>
      </c>
      <c r="E51" s="85">
        <v>5.2</v>
      </c>
      <c r="F51" s="85">
        <v>5.3</v>
      </c>
      <c r="G51" s="85">
        <v>5.8</v>
      </c>
    </row>
    <row r="52" spans="1:7" x14ac:dyDescent="0.2">
      <c r="A52" s="213"/>
      <c r="B52" s="211" t="s">
        <v>129</v>
      </c>
      <c r="C52" s="83" t="s">
        <v>45</v>
      </c>
      <c r="D52" s="85">
        <v>4.9000000000000004</v>
      </c>
      <c r="E52" s="85">
        <v>5</v>
      </c>
      <c r="F52" s="85">
        <v>4.5999999999999996</v>
      </c>
      <c r="G52" s="85">
        <v>6.4</v>
      </c>
    </row>
    <row r="53" spans="1:7" x14ac:dyDescent="0.2">
      <c r="A53" s="189"/>
      <c r="B53" s="212"/>
      <c r="C53" s="50" t="s">
        <v>39</v>
      </c>
      <c r="D53" s="85">
        <v>4.8</v>
      </c>
      <c r="E53" s="85">
        <v>4.5999999999999996</v>
      </c>
      <c r="F53" s="85">
        <v>4.5999999999999996</v>
      </c>
      <c r="G53" s="85">
        <v>5.4</v>
      </c>
    </row>
    <row r="54" spans="1:7" x14ac:dyDescent="0.2">
      <c r="A54" s="190" t="s">
        <v>47</v>
      </c>
      <c r="B54" s="211" t="s">
        <v>128</v>
      </c>
      <c r="C54" s="83" t="s">
        <v>45</v>
      </c>
      <c r="D54" s="85">
        <v>7.6</v>
      </c>
      <c r="E54" s="85">
        <v>7.2</v>
      </c>
      <c r="F54" s="85">
        <v>8.1</v>
      </c>
      <c r="G54" s="85">
        <v>10.8</v>
      </c>
    </row>
    <row r="55" spans="1:7" x14ac:dyDescent="0.2">
      <c r="A55" s="190"/>
      <c r="B55" s="212"/>
      <c r="C55" s="49" t="s">
        <v>39</v>
      </c>
      <c r="D55" s="85">
        <v>9.8000000000000007</v>
      </c>
      <c r="E55" s="85">
        <v>9.9</v>
      </c>
      <c r="F55" s="85">
        <v>10.6</v>
      </c>
      <c r="G55" s="85">
        <v>8.6999999999999993</v>
      </c>
    </row>
    <row r="56" spans="1:7" x14ac:dyDescent="0.2">
      <c r="A56" s="190"/>
      <c r="B56" s="211" t="s">
        <v>129</v>
      </c>
      <c r="C56" s="83" t="s">
        <v>45</v>
      </c>
      <c r="D56" s="85">
        <v>4.7</v>
      </c>
      <c r="E56" s="85">
        <v>4.7</v>
      </c>
      <c r="F56" s="85">
        <v>4.3</v>
      </c>
      <c r="G56" s="85">
        <v>9.6999999999999993</v>
      </c>
    </row>
    <row r="57" spans="1:7" x14ac:dyDescent="0.2">
      <c r="A57" s="190"/>
      <c r="B57" s="212"/>
      <c r="C57" s="50" t="s">
        <v>39</v>
      </c>
      <c r="D57" s="85">
        <v>7.9</v>
      </c>
      <c r="E57" s="85">
        <v>7.7</v>
      </c>
      <c r="F57" s="85">
        <v>8.3000000000000007</v>
      </c>
      <c r="G57" s="85">
        <v>7.7</v>
      </c>
    </row>
    <row r="58" spans="1:7" x14ac:dyDescent="0.2">
      <c r="A58" s="101" t="s">
        <v>40</v>
      </c>
    </row>
    <row r="62" spans="1:7" ht="24.95" customHeight="1" x14ac:dyDescent="0.2">
      <c r="A62" s="178" t="s">
        <v>299</v>
      </c>
      <c r="B62" s="178"/>
      <c r="C62" s="178"/>
      <c r="D62" s="178"/>
      <c r="E62" s="178"/>
      <c r="F62" s="178"/>
      <c r="G62" s="178"/>
    </row>
    <row r="63" spans="1:7" ht="38.25" x14ac:dyDescent="0.2">
      <c r="A63" s="103" t="s">
        <v>7</v>
      </c>
      <c r="B63" s="103" t="s">
        <v>31</v>
      </c>
      <c r="C63" s="103" t="s">
        <v>3</v>
      </c>
      <c r="D63" s="41" t="s">
        <v>85</v>
      </c>
      <c r="E63" s="41" t="s">
        <v>86</v>
      </c>
      <c r="F63" s="41" t="s">
        <v>87</v>
      </c>
      <c r="G63" s="41" t="s">
        <v>88</v>
      </c>
    </row>
    <row r="64" spans="1:7" x14ac:dyDescent="0.2">
      <c r="A64" s="188" t="s">
        <v>46</v>
      </c>
      <c r="B64" s="211" t="s">
        <v>128</v>
      </c>
      <c r="C64" s="83" t="s">
        <v>45</v>
      </c>
      <c r="D64" s="85">
        <v>5.9</v>
      </c>
      <c r="E64" s="85">
        <v>5.9</v>
      </c>
      <c r="F64" s="85">
        <v>5.8</v>
      </c>
      <c r="G64" s="85">
        <v>6.6</v>
      </c>
    </row>
    <row r="65" spans="1:7" x14ac:dyDescent="0.2">
      <c r="A65" s="213"/>
      <c r="B65" s="212"/>
      <c r="C65" s="49" t="s">
        <v>39</v>
      </c>
      <c r="D65" s="85">
        <v>5.3</v>
      </c>
      <c r="E65" s="85">
        <v>5.3</v>
      </c>
      <c r="F65" s="85">
        <v>5</v>
      </c>
      <c r="G65" s="85">
        <v>5.6</v>
      </c>
    </row>
    <row r="66" spans="1:7" x14ac:dyDescent="0.2">
      <c r="A66" s="213"/>
      <c r="B66" s="211" t="s">
        <v>129</v>
      </c>
      <c r="C66" s="83" t="s">
        <v>45</v>
      </c>
      <c r="D66" s="85">
        <v>5.0999999999999996</v>
      </c>
      <c r="E66" s="85">
        <v>5.2</v>
      </c>
      <c r="F66" s="85">
        <v>4.7</v>
      </c>
      <c r="G66" s="85">
        <v>6.2</v>
      </c>
    </row>
    <row r="67" spans="1:7" x14ac:dyDescent="0.2">
      <c r="A67" s="189"/>
      <c r="B67" s="212"/>
      <c r="C67" s="50" t="s">
        <v>39</v>
      </c>
      <c r="D67" s="85">
        <v>4.8</v>
      </c>
      <c r="E67" s="85">
        <v>4.8</v>
      </c>
      <c r="F67" s="85">
        <v>4.5</v>
      </c>
      <c r="G67" s="85">
        <v>5.2</v>
      </c>
    </row>
    <row r="68" spans="1:7" x14ac:dyDescent="0.2">
      <c r="A68" s="190" t="s">
        <v>47</v>
      </c>
      <c r="B68" s="211" t="s">
        <v>128</v>
      </c>
      <c r="C68" s="83" t="s">
        <v>45</v>
      </c>
      <c r="D68" s="85">
        <v>7.6</v>
      </c>
      <c r="E68" s="85">
        <v>7.3</v>
      </c>
      <c r="F68" s="85">
        <v>8.1</v>
      </c>
      <c r="G68" s="85">
        <v>11</v>
      </c>
    </row>
    <row r="69" spans="1:7" x14ac:dyDescent="0.2">
      <c r="A69" s="190"/>
      <c r="B69" s="212"/>
      <c r="C69" s="49" t="s">
        <v>39</v>
      </c>
      <c r="D69" s="85">
        <v>9.1999999999999993</v>
      </c>
      <c r="E69" s="85">
        <v>9.1</v>
      </c>
      <c r="F69" s="85">
        <v>9.8000000000000007</v>
      </c>
      <c r="G69" s="85">
        <v>8.5</v>
      </c>
    </row>
    <row r="70" spans="1:7" x14ac:dyDescent="0.2">
      <c r="A70" s="190"/>
      <c r="B70" s="211" t="s">
        <v>129</v>
      </c>
      <c r="C70" s="83" t="s">
        <v>45</v>
      </c>
      <c r="D70" s="85">
        <v>5</v>
      </c>
      <c r="E70" s="85">
        <v>5.0999999999999996</v>
      </c>
      <c r="F70" s="85">
        <v>4.5999999999999996</v>
      </c>
      <c r="G70" s="85">
        <v>10</v>
      </c>
    </row>
    <row r="71" spans="1:7" x14ac:dyDescent="0.2">
      <c r="A71" s="190"/>
      <c r="B71" s="212"/>
      <c r="C71" s="50" t="s">
        <v>39</v>
      </c>
      <c r="D71" s="85">
        <v>7.5</v>
      </c>
      <c r="E71" s="85">
        <v>7.3</v>
      </c>
      <c r="F71" s="85">
        <v>7.6</v>
      </c>
      <c r="G71" s="85">
        <v>7.8</v>
      </c>
    </row>
    <row r="72" spans="1:7" x14ac:dyDescent="0.2">
      <c r="A72" s="101" t="s">
        <v>40</v>
      </c>
      <c r="B72" s="27"/>
      <c r="C72" s="27"/>
      <c r="D72" s="27"/>
      <c r="E72" s="27"/>
      <c r="F72" s="27"/>
      <c r="G72" s="27"/>
    </row>
  </sheetData>
  <mergeCells count="34">
    <mergeCell ref="A26:C26"/>
    <mergeCell ref="A28:A29"/>
    <mergeCell ref="A30:A31"/>
    <mergeCell ref="A62:G62"/>
    <mergeCell ref="A64:A67"/>
    <mergeCell ref="B64:B65"/>
    <mergeCell ref="B66:B67"/>
    <mergeCell ref="A34:G34"/>
    <mergeCell ref="A36:A39"/>
    <mergeCell ref="B36:B37"/>
    <mergeCell ref="B38:B39"/>
    <mergeCell ref="A40:A43"/>
    <mergeCell ref="B40:B41"/>
    <mergeCell ref="B42:B43"/>
    <mergeCell ref="A68:A71"/>
    <mergeCell ref="B68:B69"/>
    <mergeCell ref="B70:B71"/>
    <mergeCell ref="A48:G48"/>
    <mergeCell ref="A50:A53"/>
    <mergeCell ref="B50:B51"/>
    <mergeCell ref="B52:B53"/>
    <mergeCell ref="A54:A57"/>
    <mergeCell ref="B54:B55"/>
    <mergeCell ref="B56:B57"/>
    <mergeCell ref="A7:A8"/>
    <mergeCell ref="A3:F3"/>
    <mergeCell ref="A5:A6"/>
    <mergeCell ref="A12:G12"/>
    <mergeCell ref="A18:A21"/>
    <mergeCell ref="A14:A17"/>
    <mergeCell ref="B14:B15"/>
    <mergeCell ref="B16:B17"/>
    <mergeCell ref="B18:B19"/>
    <mergeCell ref="B20:B21"/>
  </mergeCells>
  <pageMargins left="0.7" right="0.7" top="0.75" bottom="0.75" header="0.3" footer="0.3"/>
  <pageSetup scale="9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0"/>
  <sheetViews>
    <sheetView topLeftCell="A9" workbookViewId="0">
      <selection activeCell="H23" sqref="H23:J32"/>
    </sheetView>
  </sheetViews>
  <sheetFormatPr defaultColWidth="9.140625" defaultRowHeight="12.75" x14ac:dyDescent="0.2"/>
  <cols>
    <col min="1" max="1" width="17.7109375" style="14" customWidth="1"/>
    <col min="2" max="5" width="15.7109375" style="14" customWidth="1"/>
    <col min="6" max="6" width="9.140625" style="14" customWidth="1"/>
    <col min="7" max="7" width="17.7109375" style="14" customWidth="1"/>
    <col min="8" max="11" width="15.7109375" style="14" customWidth="1"/>
    <col min="12" max="16384" width="9.140625" style="14"/>
  </cols>
  <sheetData>
    <row r="1" spans="1:12" ht="15" x14ac:dyDescent="0.25">
      <c r="A1"/>
    </row>
    <row r="3" spans="1:12" ht="24.95" customHeight="1" x14ac:dyDescent="0.2">
      <c r="A3" s="175" t="s">
        <v>140</v>
      </c>
      <c r="B3" s="175"/>
      <c r="C3" s="175"/>
      <c r="G3" s="215" t="s">
        <v>141</v>
      </c>
      <c r="H3" s="215"/>
      <c r="I3" s="215"/>
      <c r="J3" s="23"/>
      <c r="K3" s="26"/>
      <c r="L3" s="26"/>
    </row>
    <row r="4" spans="1:12" ht="26.25" customHeight="1" x14ac:dyDescent="0.2">
      <c r="A4" s="90" t="s">
        <v>10</v>
      </c>
      <c r="B4" s="75" t="s">
        <v>89</v>
      </c>
      <c r="C4" s="60" t="s">
        <v>90</v>
      </c>
      <c r="G4" s="90" t="s">
        <v>10</v>
      </c>
      <c r="H4" s="75" t="s">
        <v>89</v>
      </c>
      <c r="I4" s="60" t="s">
        <v>90</v>
      </c>
      <c r="J4" s="66"/>
      <c r="K4" s="2"/>
      <c r="L4" s="2"/>
    </row>
    <row r="5" spans="1:12" ht="12.75" customHeight="1" x14ac:dyDescent="0.2">
      <c r="A5" s="30" t="s">
        <v>19</v>
      </c>
      <c r="B5" s="85">
        <v>2.9</v>
      </c>
      <c r="C5" s="85">
        <v>2.8</v>
      </c>
      <c r="G5" s="30" t="s">
        <v>19</v>
      </c>
      <c r="H5" s="85">
        <v>2.6</v>
      </c>
      <c r="I5" s="85">
        <v>2.5</v>
      </c>
      <c r="J5" s="67"/>
      <c r="K5" s="27"/>
      <c r="L5" s="28"/>
    </row>
    <row r="6" spans="1:12" ht="12.75" customHeight="1" x14ac:dyDescent="0.2">
      <c r="A6" s="30" t="s">
        <v>20</v>
      </c>
      <c r="B6" s="85">
        <v>2.7</v>
      </c>
      <c r="C6" s="85">
        <v>2.7</v>
      </c>
      <c r="G6" s="30" t="s">
        <v>20</v>
      </c>
      <c r="H6" s="85">
        <v>8.1999999999999993</v>
      </c>
      <c r="I6" s="85">
        <v>8.5</v>
      </c>
      <c r="J6" s="67"/>
      <c r="K6" s="27"/>
      <c r="L6" s="28"/>
    </row>
    <row r="7" spans="1:12" x14ac:dyDescent="0.2">
      <c r="A7" s="79" t="s">
        <v>12</v>
      </c>
      <c r="B7" s="85">
        <v>3.5</v>
      </c>
      <c r="C7" s="85">
        <v>3.5</v>
      </c>
      <c r="G7" s="79" t="s">
        <v>12</v>
      </c>
      <c r="H7" s="85">
        <v>5.9</v>
      </c>
      <c r="I7" s="85">
        <v>6</v>
      </c>
      <c r="J7" s="26"/>
      <c r="K7" s="26"/>
      <c r="L7" s="26"/>
    </row>
    <row r="8" spans="1:12" x14ac:dyDescent="0.2">
      <c r="A8" s="99" t="s">
        <v>42</v>
      </c>
      <c r="B8" s="100"/>
      <c r="C8" s="100"/>
      <c r="G8" s="99" t="s">
        <v>42</v>
      </c>
      <c r="H8" s="100"/>
      <c r="I8" s="100"/>
      <c r="J8" s="26"/>
      <c r="K8" s="26"/>
      <c r="L8" s="26"/>
    </row>
    <row r="9" spans="1:12" x14ac:dyDescent="0.2">
      <c r="H9" s="26"/>
      <c r="I9" s="26"/>
      <c r="J9" s="26"/>
      <c r="K9" s="26"/>
      <c r="L9" s="26"/>
    </row>
    <row r="10" spans="1:12" x14ac:dyDescent="0.2">
      <c r="A10" s="177" t="s">
        <v>142</v>
      </c>
      <c r="B10" s="177"/>
      <c r="C10" s="177"/>
      <c r="D10" s="177"/>
      <c r="E10" s="177"/>
      <c r="G10" s="215" t="s">
        <v>143</v>
      </c>
      <c r="H10" s="215"/>
      <c r="I10" s="215"/>
      <c r="J10" s="215"/>
      <c r="K10" s="215"/>
      <c r="L10" s="91"/>
    </row>
    <row r="11" spans="1:12" ht="38.25" x14ac:dyDescent="0.2">
      <c r="A11" s="90" t="s">
        <v>10</v>
      </c>
      <c r="B11" s="41" t="s">
        <v>91</v>
      </c>
      <c r="C11" s="41" t="s">
        <v>92</v>
      </c>
      <c r="D11" s="41" t="s">
        <v>93</v>
      </c>
      <c r="E11" s="41" t="s">
        <v>94</v>
      </c>
      <c r="G11" s="90" t="s">
        <v>10</v>
      </c>
      <c r="H11" s="41" t="s">
        <v>91</v>
      </c>
      <c r="I11" s="41" t="s">
        <v>92</v>
      </c>
      <c r="J11" s="41" t="s">
        <v>93</v>
      </c>
      <c r="K11" s="41" t="s">
        <v>94</v>
      </c>
      <c r="L11" s="63"/>
    </row>
    <row r="12" spans="1:12" x14ac:dyDescent="0.2">
      <c r="A12" s="92" t="s">
        <v>19</v>
      </c>
      <c r="B12" s="85">
        <v>4.7</v>
      </c>
      <c r="C12" s="85">
        <v>4.8</v>
      </c>
      <c r="D12" s="85">
        <v>4.5</v>
      </c>
      <c r="E12" s="85">
        <v>5.4</v>
      </c>
      <c r="G12" s="30" t="s">
        <v>19</v>
      </c>
      <c r="H12" s="85">
        <v>4</v>
      </c>
      <c r="I12" s="85">
        <v>4</v>
      </c>
      <c r="J12" s="85">
        <v>3.8</v>
      </c>
      <c r="K12" s="85">
        <v>5</v>
      </c>
      <c r="L12" s="68"/>
    </row>
    <row r="13" spans="1:12" ht="12.75" customHeight="1" x14ac:dyDescent="0.2">
      <c r="A13" s="92" t="s">
        <v>20</v>
      </c>
      <c r="B13" s="85" t="s">
        <v>300</v>
      </c>
      <c r="C13" s="85" t="s">
        <v>300</v>
      </c>
      <c r="D13" s="85" t="s">
        <v>300</v>
      </c>
      <c r="E13" s="85" t="s">
        <v>300</v>
      </c>
      <c r="G13" s="30" t="s">
        <v>20</v>
      </c>
      <c r="H13" s="85" t="s">
        <v>300</v>
      </c>
      <c r="I13" s="85" t="s">
        <v>300</v>
      </c>
      <c r="J13" s="85" t="s">
        <v>300</v>
      </c>
      <c r="K13" s="85" t="s">
        <v>300</v>
      </c>
      <c r="L13" s="68"/>
    </row>
    <row r="14" spans="1:12" x14ac:dyDescent="0.2">
      <c r="A14" s="79" t="s">
        <v>12</v>
      </c>
      <c r="B14" s="85">
        <v>5.4</v>
      </c>
      <c r="C14" s="85">
        <v>5.4</v>
      </c>
      <c r="D14" s="85">
        <v>5.0999999999999996</v>
      </c>
      <c r="E14" s="85">
        <v>6</v>
      </c>
      <c r="G14" s="79" t="s">
        <v>12</v>
      </c>
      <c r="H14" s="85">
        <v>6.6</v>
      </c>
      <c r="I14" s="85">
        <v>6.3</v>
      </c>
      <c r="J14" s="85">
        <v>6.7</v>
      </c>
      <c r="K14" s="85">
        <v>10</v>
      </c>
      <c r="L14" s="26"/>
    </row>
    <row r="15" spans="1:12" x14ac:dyDescent="0.2">
      <c r="A15" s="99" t="s">
        <v>42</v>
      </c>
      <c r="G15" s="99" t="s">
        <v>42</v>
      </c>
      <c r="H15" s="80"/>
      <c r="I15" s="80"/>
      <c r="J15" s="80"/>
      <c r="K15" s="80"/>
    </row>
    <row r="16" spans="1:12" x14ac:dyDescent="0.2">
      <c r="A16" s="14" t="s">
        <v>301</v>
      </c>
    </row>
    <row r="33" spans="1:8" x14ac:dyDescent="0.2">
      <c r="H33" s="74"/>
    </row>
    <row r="38" spans="1:8" x14ac:dyDescent="0.2">
      <c r="A38" s="74"/>
      <c r="G38" s="74"/>
      <c r="H38" s="74"/>
    </row>
    <row r="60" spans="1:7" x14ac:dyDescent="0.2">
      <c r="A60" s="74"/>
      <c r="G60" s="74"/>
    </row>
  </sheetData>
  <mergeCells count="4">
    <mergeCell ref="A3:C3"/>
    <mergeCell ref="A10:E10"/>
    <mergeCell ref="G3:I3"/>
    <mergeCell ref="G10:K10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31"/>
  <sheetViews>
    <sheetView topLeftCell="A31" workbookViewId="0">
      <selection activeCell="F138" sqref="F138"/>
    </sheetView>
  </sheetViews>
  <sheetFormatPr defaultColWidth="9.140625" defaultRowHeight="15" x14ac:dyDescent="0.25"/>
  <cols>
    <col min="1" max="1" width="18.7109375" style="25" customWidth="1"/>
    <col min="2" max="2" width="23.7109375" style="25" customWidth="1"/>
    <col min="3" max="3" width="20.28515625" style="25" customWidth="1"/>
    <col min="4" max="7" width="15.7109375" style="25" customWidth="1"/>
    <col min="8" max="9" width="9.140625" style="25"/>
    <col min="10" max="10" width="10.7109375" style="25" customWidth="1"/>
    <col min="11" max="11" width="15.7109375" style="25" customWidth="1"/>
    <col min="12" max="16384" width="9.140625" style="25"/>
  </cols>
  <sheetData>
    <row r="1" spans="1:13" x14ac:dyDescent="0.25">
      <c r="A1"/>
    </row>
    <row r="3" spans="1:13" s="61" customFormat="1" ht="24.95" customHeight="1" x14ac:dyDescent="0.25">
      <c r="A3" s="216" t="s">
        <v>144</v>
      </c>
      <c r="B3" s="216"/>
      <c r="C3" s="216"/>
      <c r="D3" s="216"/>
      <c r="J3" s="52"/>
      <c r="K3" s="52"/>
      <c r="L3" s="52"/>
      <c r="M3" s="52"/>
    </row>
    <row r="4" spans="1:13" s="62" customFormat="1" ht="25.5" x14ac:dyDescent="0.25">
      <c r="A4" s="41" t="s">
        <v>7</v>
      </c>
      <c r="B4" s="41" t="s">
        <v>13</v>
      </c>
      <c r="C4" s="88" t="s">
        <v>96</v>
      </c>
      <c r="D4" s="88" t="s">
        <v>95</v>
      </c>
      <c r="J4" s="63"/>
      <c r="K4" s="63"/>
      <c r="L4" s="63"/>
      <c r="M4" s="63"/>
    </row>
    <row r="5" spans="1:13" ht="12.75" customHeight="1" x14ac:dyDescent="0.25">
      <c r="A5" s="217" t="s">
        <v>46</v>
      </c>
      <c r="B5" s="39" t="s">
        <v>14</v>
      </c>
      <c r="C5" s="86">
        <v>2.9</v>
      </c>
      <c r="D5" s="86">
        <v>3</v>
      </c>
      <c r="J5" s="52"/>
      <c r="K5" s="52"/>
      <c r="L5" s="68"/>
      <c r="M5" s="68"/>
    </row>
    <row r="6" spans="1:13" ht="12.75" customHeight="1" x14ac:dyDescent="0.25">
      <c r="A6" s="217"/>
      <c r="B6" s="39" t="s">
        <v>15</v>
      </c>
      <c r="C6" s="86">
        <v>3.5</v>
      </c>
      <c r="D6" s="86">
        <v>3.5</v>
      </c>
      <c r="J6" s="52"/>
      <c r="K6" s="52"/>
      <c r="L6" s="68"/>
      <c r="M6" s="68"/>
    </row>
    <row r="7" spans="1:13" ht="12.75" customHeight="1" x14ac:dyDescent="0.25">
      <c r="A7" s="217" t="s">
        <v>47</v>
      </c>
      <c r="B7" s="39" t="s">
        <v>14</v>
      </c>
      <c r="C7" s="86">
        <v>4.0999999999999996</v>
      </c>
      <c r="D7" s="86">
        <v>4.2</v>
      </c>
      <c r="J7" s="52"/>
      <c r="K7" s="52"/>
      <c r="L7" s="68"/>
      <c r="M7" s="68"/>
    </row>
    <row r="8" spans="1:13" ht="12.75" customHeight="1" x14ac:dyDescent="0.25">
      <c r="A8" s="217"/>
      <c r="B8" s="39" t="s">
        <v>15</v>
      </c>
      <c r="C8" s="86">
        <v>5.9</v>
      </c>
      <c r="D8" s="86">
        <v>6</v>
      </c>
      <c r="J8" s="52"/>
      <c r="K8" s="52"/>
      <c r="L8" s="68"/>
      <c r="M8" s="68"/>
    </row>
    <row r="9" spans="1:13" x14ac:dyDescent="0.25">
      <c r="A9" s="99"/>
      <c r="J9" s="43"/>
      <c r="K9" s="43"/>
      <c r="L9" s="43"/>
      <c r="M9" s="43"/>
    </row>
    <row r="13" spans="1:13" x14ac:dyDescent="0.25">
      <c r="A13" s="216" t="s">
        <v>145</v>
      </c>
      <c r="B13" s="216"/>
      <c r="C13" s="216"/>
      <c r="D13" s="216"/>
      <c r="E13" s="216"/>
    </row>
    <row r="14" spans="1:13" ht="33" customHeight="1" x14ac:dyDescent="0.25">
      <c r="A14" s="41" t="s">
        <v>7</v>
      </c>
      <c r="B14" s="78" t="s">
        <v>3</v>
      </c>
      <c r="C14" s="41" t="s">
        <v>13</v>
      </c>
      <c r="D14" s="88" t="s">
        <v>97</v>
      </c>
      <c r="E14" s="88" t="s">
        <v>98</v>
      </c>
    </row>
    <row r="15" spans="1:13" ht="12.75" customHeight="1" x14ac:dyDescent="0.25">
      <c r="A15" s="218" t="s">
        <v>46</v>
      </c>
      <c r="B15" s="221" t="s">
        <v>45</v>
      </c>
      <c r="C15" s="39" t="s">
        <v>14</v>
      </c>
      <c r="D15" s="86">
        <v>2.9</v>
      </c>
      <c r="E15" s="86">
        <v>3</v>
      </c>
    </row>
    <row r="16" spans="1:13" ht="12.75" customHeight="1" x14ac:dyDescent="0.25">
      <c r="A16" s="219"/>
      <c r="B16" s="222"/>
      <c r="C16" s="39" t="s">
        <v>15</v>
      </c>
      <c r="D16" s="86">
        <v>3.5</v>
      </c>
      <c r="E16" s="86">
        <v>3.6</v>
      </c>
    </row>
    <row r="17" spans="1:5" ht="12.75" customHeight="1" x14ac:dyDescent="0.25">
      <c r="A17" s="219"/>
      <c r="B17" s="223" t="s">
        <v>39</v>
      </c>
      <c r="C17" s="39" t="s">
        <v>14</v>
      </c>
      <c r="D17" s="86">
        <v>3.1</v>
      </c>
      <c r="E17" s="86">
        <v>3.2</v>
      </c>
    </row>
    <row r="18" spans="1:5" ht="12.75" customHeight="1" x14ac:dyDescent="0.25">
      <c r="A18" s="220"/>
      <c r="B18" s="224"/>
      <c r="C18" s="39" t="s">
        <v>15</v>
      </c>
      <c r="D18" s="86">
        <v>3.3</v>
      </c>
      <c r="E18" s="86">
        <v>3.3</v>
      </c>
    </row>
    <row r="19" spans="1:5" ht="12.75" customHeight="1" x14ac:dyDescent="0.25">
      <c r="A19" s="218" t="s">
        <v>47</v>
      </c>
      <c r="B19" s="221" t="s">
        <v>45</v>
      </c>
      <c r="C19" s="39" t="s">
        <v>14</v>
      </c>
      <c r="D19" s="86">
        <v>4.0999999999999996</v>
      </c>
      <c r="E19" s="86">
        <v>4.2</v>
      </c>
    </row>
    <row r="20" spans="1:5" ht="12.75" customHeight="1" x14ac:dyDescent="0.25">
      <c r="A20" s="219"/>
      <c r="B20" s="222"/>
      <c r="C20" s="39" t="s">
        <v>15</v>
      </c>
      <c r="D20" s="86">
        <v>5.4</v>
      </c>
      <c r="E20" s="86">
        <v>5.5</v>
      </c>
    </row>
    <row r="21" spans="1:5" ht="12.75" customHeight="1" x14ac:dyDescent="0.25">
      <c r="A21" s="219"/>
      <c r="B21" s="223" t="s">
        <v>39</v>
      </c>
      <c r="C21" s="39" t="s">
        <v>14</v>
      </c>
      <c r="D21" s="86">
        <v>4.8</v>
      </c>
      <c r="E21" s="86">
        <v>5</v>
      </c>
    </row>
    <row r="22" spans="1:5" ht="12.75" customHeight="1" x14ac:dyDescent="0.25">
      <c r="A22" s="220"/>
      <c r="B22" s="224"/>
      <c r="C22" s="39" t="s">
        <v>15</v>
      </c>
      <c r="D22" s="86">
        <v>6.8</v>
      </c>
      <c r="E22" s="86">
        <v>7</v>
      </c>
    </row>
    <row r="23" spans="1:5" x14ac:dyDescent="0.25">
      <c r="A23" s="99" t="s">
        <v>219</v>
      </c>
      <c r="C23" s="63"/>
      <c r="D23" s="43"/>
    </row>
    <row r="27" spans="1:5" ht="26.25" customHeight="1" x14ac:dyDescent="0.25">
      <c r="A27" s="216" t="s">
        <v>146</v>
      </c>
      <c r="B27" s="216"/>
      <c r="C27" s="216"/>
      <c r="D27" s="216"/>
      <c r="E27" s="216"/>
    </row>
    <row r="28" spans="1:5" ht="31.5" customHeight="1" x14ac:dyDescent="0.25">
      <c r="A28" s="41" t="s">
        <v>7</v>
      </c>
      <c r="B28" s="78" t="s">
        <v>0</v>
      </c>
      <c r="C28" s="41" t="s">
        <v>13</v>
      </c>
      <c r="D28" s="88" t="s">
        <v>99</v>
      </c>
      <c r="E28" s="88" t="s">
        <v>100</v>
      </c>
    </row>
    <row r="29" spans="1:5" ht="12.75" customHeight="1" x14ac:dyDescent="0.25">
      <c r="A29" s="208" t="s">
        <v>46</v>
      </c>
      <c r="B29" s="223" t="s">
        <v>1</v>
      </c>
      <c r="C29" s="39" t="s">
        <v>14</v>
      </c>
      <c r="D29" s="86">
        <v>2.9</v>
      </c>
      <c r="E29" s="86">
        <v>3</v>
      </c>
    </row>
    <row r="30" spans="1:5" ht="12.75" customHeight="1" x14ac:dyDescent="0.25">
      <c r="A30" s="209"/>
      <c r="B30" s="224"/>
      <c r="C30" s="39" t="s">
        <v>15</v>
      </c>
      <c r="D30" s="86">
        <v>3.4</v>
      </c>
      <c r="E30" s="86">
        <v>3.4</v>
      </c>
    </row>
    <row r="31" spans="1:5" ht="12.75" customHeight="1" x14ac:dyDescent="0.25">
      <c r="A31" s="209"/>
      <c r="B31" s="225" t="s">
        <v>2</v>
      </c>
      <c r="C31" s="39" t="s">
        <v>14</v>
      </c>
      <c r="D31" s="86">
        <v>3</v>
      </c>
      <c r="E31" s="86">
        <v>3</v>
      </c>
    </row>
    <row r="32" spans="1:5" ht="12.75" customHeight="1" x14ac:dyDescent="0.25">
      <c r="A32" s="210"/>
      <c r="B32" s="226"/>
      <c r="C32" s="39" t="s">
        <v>15</v>
      </c>
      <c r="D32" s="86">
        <v>3.5</v>
      </c>
      <c r="E32" s="86">
        <v>3.5</v>
      </c>
    </row>
    <row r="33" spans="1:5" ht="12.75" customHeight="1" x14ac:dyDescent="0.25">
      <c r="A33" s="208" t="s">
        <v>47</v>
      </c>
      <c r="B33" s="223" t="s">
        <v>1</v>
      </c>
      <c r="C33" s="39" t="s">
        <v>14</v>
      </c>
      <c r="D33" s="86">
        <v>4.0999999999999996</v>
      </c>
      <c r="E33" s="86">
        <v>4.0999999999999996</v>
      </c>
    </row>
    <row r="34" spans="1:5" ht="12.75" customHeight="1" x14ac:dyDescent="0.25">
      <c r="A34" s="209"/>
      <c r="B34" s="224"/>
      <c r="C34" s="39" t="s">
        <v>15</v>
      </c>
      <c r="D34" s="86">
        <v>5.7</v>
      </c>
      <c r="E34" s="86">
        <v>5.7</v>
      </c>
    </row>
    <row r="35" spans="1:5" ht="12.75" customHeight="1" x14ac:dyDescent="0.25">
      <c r="A35" s="209"/>
      <c r="B35" s="223" t="s">
        <v>2</v>
      </c>
      <c r="C35" s="39" t="s">
        <v>14</v>
      </c>
      <c r="D35" s="86">
        <v>4.2</v>
      </c>
      <c r="E35" s="86">
        <v>4.3</v>
      </c>
    </row>
    <row r="36" spans="1:5" ht="12.75" customHeight="1" x14ac:dyDescent="0.25">
      <c r="A36" s="210"/>
      <c r="B36" s="224"/>
      <c r="C36" s="39" t="s">
        <v>15</v>
      </c>
      <c r="D36" s="86">
        <v>6.1</v>
      </c>
      <c r="E36" s="86">
        <v>6.3</v>
      </c>
    </row>
    <row r="37" spans="1:5" x14ac:dyDescent="0.25">
      <c r="A37" s="99" t="s">
        <v>220</v>
      </c>
      <c r="C37" s="63"/>
      <c r="D37" s="43"/>
    </row>
    <row r="41" spans="1:5" ht="25.5" customHeight="1" x14ac:dyDescent="0.25">
      <c r="A41" s="216" t="s">
        <v>147</v>
      </c>
      <c r="B41" s="216"/>
      <c r="C41" s="216"/>
      <c r="D41" s="216"/>
      <c r="E41" s="216"/>
    </row>
    <row r="42" spans="1:5" ht="25.5" x14ac:dyDescent="0.25">
      <c r="A42" s="41" t="s">
        <v>7</v>
      </c>
      <c r="B42" s="78" t="s">
        <v>3</v>
      </c>
      <c r="C42" s="41" t="s">
        <v>13</v>
      </c>
      <c r="D42" s="88" t="s">
        <v>101</v>
      </c>
      <c r="E42" s="88" t="s">
        <v>102</v>
      </c>
    </row>
    <row r="43" spans="1:5" ht="12.75" customHeight="1" x14ac:dyDescent="0.25">
      <c r="A43" s="218" t="s">
        <v>46</v>
      </c>
      <c r="B43" s="221" t="s">
        <v>45</v>
      </c>
      <c r="C43" s="39" t="s">
        <v>14</v>
      </c>
      <c r="D43" s="86">
        <v>2.9</v>
      </c>
      <c r="E43" s="86">
        <v>3</v>
      </c>
    </row>
    <row r="44" spans="1:5" ht="12.75" customHeight="1" x14ac:dyDescent="0.25">
      <c r="A44" s="219"/>
      <c r="B44" s="222"/>
      <c r="C44" s="39" t="s">
        <v>15</v>
      </c>
      <c r="D44" s="86">
        <v>3.6</v>
      </c>
      <c r="E44" s="86">
        <v>3.6</v>
      </c>
    </row>
    <row r="45" spans="1:5" ht="12.75" customHeight="1" x14ac:dyDescent="0.25">
      <c r="A45" s="219"/>
      <c r="B45" s="223" t="s">
        <v>39</v>
      </c>
      <c r="C45" s="39" t="s">
        <v>14</v>
      </c>
      <c r="D45" s="86">
        <v>3.2</v>
      </c>
      <c r="E45" s="86">
        <v>3.2</v>
      </c>
    </row>
    <row r="46" spans="1:5" ht="12.75" customHeight="1" x14ac:dyDescent="0.25">
      <c r="A46" s="220"/>
      <c r="B46" s="224"/>
      <c r="C46" s="39" t="s">
        <v>15</v>
      </c>
      <c r="D46" s="86">
        <v>3.4</v>
      </c>
      <c r="E46" s="86">
        <v>3.4</v>
      </c>
    </row>
    <row r="47" spans="1:5" ht="12.75" customHeight="1" x14ac:dyDescent="0.25">
      <c r="A47" s="218" t="s">
        <v>47</v>
      </c>
      <c r="B47" s="221" t="s">
        <v>45</v>
      </c>
      <c r="C47" s="39" t="s">
        <v>14</v>
      </c>
      <c r="D47" s="86">
        <v>4.0999999999999996</v>
      </c>
      <c r="E47" s="86">
        <v>4.3</v>
      </c>
    </row>
    <row r="48" spans="1:5" ht="12.75" customHeight="1" x14ac:dyDescent="0.25">
      <c r="A48" s="219"/>
      <c r="B48" s="222"/>
      <c r="C48" s="39" t="s">
        <v>15</v>
      </c>
      <c r="D48" s="86">
        <v>5.6</v>
      </c>
      <c r="E48" s="86">
        <v>5.7</v>
      </c>
    </row>
    <row r="49" spans="1:5" ht="12.75" customHeight="1" x14ac:dyDescent="0.25">
      <c r="A49" s="219"/>
      <c r="B49" s="223" t="s">
        <v>39</v>
      </c>
      <c r="C49" s="39" t="s">
        <v>14</v>
      </c>
      <c r="D49" s="86">
        <v>5.0999999999999996</v>
      </c>
      <c r="E49" s="86">
        <v>5.2</v>
      </c>
    </row>
    <row r="50" spans="1:5" ht="12.75" customHeight="1" x14ac:dyDescent="0.25">
      <c r="A50" s="220"/>
      <c r="B50" s="224"/>
      <c r="C50" s="39" t="s">
        <v>15</v>
      </c>
      <c r="D50" s="86">
        <v>7</v>
      </c>
      <c r="E50" s="86">
        <v>7.3</v>
      </c>
    </row>
    <row r="51" spans="1:5" x14ac:dyDescent="0.25">
      <c r="A51" s="99" t="s">
        <v>219</v>
      </c>
      <c r="C51" s="63"/>
      <c r="D51" s="43"/>
    </row>
    <row r="55" spans="1:5" ht="28.5" customHeight="1" x14ac:dyDescent="0.25">
      <c r="A55" s="216" t="s">
        <v>148</v>
      </c>
      <c r="B55" s="216"/>
      <c r="C55" s="216"/>
      <c r="D55" s="216"/>
      <c r="E55" s="216"/>
    </row>
    <row r="56" spans="1:5" ht="25.5" x14ac:dyDescent="0.25">
      <c r="A56" s="41" t="s">
        <v>7</v>
      </c>
      <c r="B56" s="78" t="s">
        <v>3</v>
      </c>
      <c r="C56" s="41" t="s">
        <v>13</v>
      </c>
      <c r="D56" s="88" t="s">
        <v>103</v>
      </c>
      <c r="E56" s="88" t="s">
        <v>104</v>
      </c>
    </row>
    <row r="57" spans="1:5" ht="12.75" customHeight="1" x14ac:dyDescent="0.25">
      <c r="A57" s="218" t="s">
        <v>46</v>
      </c>
      <c r="B57" s="221" t="s">
        <v>45</v>
      </c>
      <c r="C57" s="39" t="s">
        <v>14</v>
      </c>
      <c r="D57" s="86">
        <v>2.9</v>
      </c>
      <c r="E57" s="86">
        <v>3</v>
      </c>
    </row>
    <row r="58" spans="1:5" ht="12.75" customHeight="1" x14ac:dyDescent="0.25">
      <c r="A58" s="219"/>
      <c r="B58" s="222"/>
      <c r="C58" s="39" t="s">
        <v>15</v>
      </c>
      <c r="D58" s="86">
        <v>3.5</v>
      </c>
      <c r="E58" s="86">
        <v>3.5</v>
      </c>
    </row>
    <row r="59" spans="1:5" ht="12.75" customHeight="1" x14ac:dyDescent="0.25">
      <c r="A59" s="219"/>
      <c r="B59" s="223" t="s">
        <v>39</v>
      </c>
      <c r="C59" s="39" t="s">
        <v>14</v>
      </c>
      <c r="D59" s="86">
        <v>3</v>
      </c>
      <c r="E59" s="86">
        <v>3.1</v>
      </c>
    </row>
    <row r="60" spans="1:5" ht="12.75" customHeight="1" x14ac:dyDescent="0.25">
      <c r="A60" s="220"/>
      <c r="B60" s="224"/>
      <c r="C60" s="39" t="s">
        <v>15</v>
      </c>
      <c r="D60" s="86">
        <v>3.2</v>
      </c>
      <c r="E60" s="86">
        <v>3.3</v>
      </c>
    </row>
    <row r="61" spans="1:5" ht="12.75" customHeight="1" x14ac:dyDescent="0.25">
      <c r="A61" s="218" t="s">
        <v>47</v>
      </c>
      <c r="B61" s="221" t="s">
        <v>45</v>
      </c>
      <c r="C61" s="39" t="s">
        <v>14</v>
      </c>
      <c r="D61" s="86">
        <v>4</v>
      </c>
      <c r="E61" s="86">
        <v>4.0999999999999996</v>
      </c>
    </row>
    <row r="62" spans="1:5" ht="12.75" customHeight="1" x14ac:dyDescent="0.25">
      <c r="A62" s="219"/>
      <c r="B62" s="222"/>
      <c r="C62" s="39" t="s">
        <v>15</v>
      </c>
      <c r="D62" s="86">
        <v>5.3</v>
      </c>
      <c r="E62" s="86">
        <v>5.3</v>
      </c>
    </row>
    <row r="63" spans="1:5" ht="12.75" customHeight="1" x14ac:dyDescent="0.25">
      <c r="A63" s="219"/>
      <c r="B63" s="223" t="s">
        <v>39</v>
      </c>
      <c r="C63" s="39" t="s">
        <v>14</v>
      </c>
      <c r="D63" s="86">
        <v>4.5</v>
      </c>
      <c r="E63" s="86">
        <v>4.5999999999999996</v>
      </c>
    </row>
    <row r="64" spans="1:5" ht="12.75" customHeight="1" x14ac:dyDescent="0.25">
      <c r="A64" s="220"/>
      <c r="B64" s="224"/>
      <c r="C64" s="39" t="s">
        <v>15</v>
      </c>
      <c r="D64" s="86">
        <v>6.5</v>
      </c>
      <c r="E64" s="86">
        <v>6.6</v>
      </c>
    </row>
    <row r="65" spans="1:7" x14ac:dyDescent="0.25">
      <c r="A65" s="99" t="s">
        <v>219</v>
      </c>
      <c r="C65" s="63"/>
      <c r="D65" s="43"/>
    </row>
    <row r="69" spans="1:7" ht="28.5" customHeight="1" x14ac:dyDescent="0.25">
      <c r="A69" s="216" t="s">
        <v>149</v>
      </c>
      <c r="B69" s="216"/>
      <c r="C69" s="216"/>
      <c r="D69" s="216"/>
      <c r="E69" s="216"/>
      <c r="F69" s="216"/>
    </row>
    <row r="70" spans="1:7" ht="37.35" customHeight="1" x14ac:dyDescent="0.25">
      <c r="A70" s="41" t="s">
        <v>7</v>
      </c>
      <c r="B70" s="41" t="s">
        <v>13</v>
      </c>
      <c r="C70" s="88" t="s">
        <v>105</v>
      </c>
      <c r="D70" s="88" t="s">
        <v>106</v>
      </c>
      <c r="E70" s="88" t="s">
        <v>107</v>
      </c>
      <c r="F70" s="88" t="s">
        <v>108</v>
      </c>
    </row>
    <row r="71" spans="1:7" ht="12.75" customHeight="1" x14ac:dyDescent="0.25">
      <c r="A71" s="217" t="s">
        <v>46</v>
      </c>
      <c r="B71" s="39" t="s">
        <v>14</v>
      </c>
      <c r="C71" s="86">
        <v>4.9000000000000004</v>
      </c>
      <c r="D71" s="86">
        <v>5</v>
      </c>
      <c r="E71" s="86">
        <v>4.5999999999999996</v>
      </c>
      <c r="F71" s="86">
        <v>6</v>
      </c>
    </row>
    <row r="72" spans="1:7" ht="12.75" customHeight="1" x14ac:dyDescent="0.25">
      <c r="A72" s="217"/>
      <c r="B72" s="39" t="s">
        <v>15</v>
      </c>
      <c r="C72" s="86">
        <v>5.2</v>
      </c>
      <c r="D72" s="86">
        <v>5.3</v>
      </c>
      <c r="E72" s="86">
        <v>4.8</v>
      </c>
      <c r="F72" s="86">
        <v>5.8</v>
      </c>
    </row>
    <row r="73" spans="1:7" ht="12.75" customHeight="1" x14ac:dyDescent="0.25">
      <c r="A73" s="217" t="s">
        <v>47</v>
      </c>
      <c r="B73" s="39" t="s">
        <v>14</v>
      </c>
      <c r="C73" s="86">
        <v>4.9000000000000004</v>
      </c>
      <c r="D73" s="86">
        <v>4.9000000000000004</v>
      </c>
      <c r="E73" s="86">
        <v>4.5</v>
      </c>
      <c r="F73" s="86">
        <v>8.6</v>
      </c>
    </row>
    <row r="74" spans="1:7" ht="12.75" customHeight="1" x14ac:dyDescent="0.25">
      <c r="A74" s="217"/>
      <c r="B74" s="39" t="s">
        <v>15</v>
      </c>
      <c r="C74" s="86">
        <v>6</v>
      </c>
      <c r="D74" s="86">
        <v>5.9</v>
      </c>
      <c r="E74" s="86">
        <v>5.7</v>
      </c>
      <c r="F74" s="86">
        <v>8.9</v>
      </c>
    </row>
    <row r="75" spans="1:7" x14ac:dyDescent="0.25">
      <c r="A75" s="99"/>
    </row>
    <row r="79" spans="1:7" ht="33.75" customHeight="1" x14ac:dyDescent="0.25">
      <c r="A79" s="175" t="s">
        <v>150</v>
      </c>
      <c r="B79" s="175"/>
      <c r="C79" s="175"/>
      <c r="D79" s="175"/>
      <c r="E79" s="175"/>
      <c r="F79" s="175"/>
      <c r="G79" s="175"/>
    </row>
    <row r="80" spans="1:7" ht="37.35" customHeight="1" x14ac:dyDescent="0.25">
      <c r="A80" s="103" t="s">
        <v>7</v>
      </c>
      <c r="B80" s="103" t="s">
        <v>3</v>
      </c>
      <c r="C80" s="103" t="s">
        <v>13</v>
      </c>
      <c r="D80" s="41" t="s">
        <v>109</v>
      </c>
      <c r="E80" s="41" t="s">
        <v>110</v>
      </c>
      <c r="F80" s="41" t="s">
        <v>111</v>
      </c>
      <c r="G80" s="41" t="s">
        <v>112</v>
      </c>
    </row>
    <row r="81" spans="1:7" ht="12.75" customHeight="1" x14ac:dyDescent="0.25">
      <c r="A81" s="208" t="s">
        <v>46</v>
      </c>
      <c r="B81" s="221" t="s">
        <v>45</v>
      </c>
      <c r="C81" s="39" t="s">
        <v>14</v>
      </c>
      <c r="D81" s="86">
        <v>4.9000000000000004</v>
      </c>
      <c r="E81" s="86">
        <v>5</v>
      </c>
      <c r="F81" s="86">
        <v>4.5999999999999996</v>
      </c>
      <c r="G81" s="86">
        <v>6.1</v>
      </c>
    </row>
    <row r="82" spans="1:7" ht="12.75" customHeight="1" x14ac:dyDescent="0.25">
      <c r="A82" s="209"/>
      <c r="B82" s="222"/>
      <c r="C82" s="39" t="s">
        <v>15</v>
      </c>
      <c r="D82" s="86">
        <v>5.2</v>
      </c>
      <c r="E82" s="86">
        <v>5.3</v>
      </c>
      <c r="F82" s="86">
        <v>4.9000000000000004</v>
      </c>
      <c r="G82" s="86">
        <v>6.6</v>
      </c>
    </row>
    <row r="83" spans="1:7" ht="12.75" customHeight="1" x14ac:dyDescent="0.25">
      <c r="A83" s="209"/>
      <c r="B83" s="223" t="s">
        <v>39</v>
      </c>
      <c r="C83" s="39" t="s">
        <v>14</v>
      </c>
      <c r="D83" s="86">
        <v>5</v>
      </c>
      <c r="E83" s="86">
        <v>5</v>
      </c>
      <c r="F83" s="86">
        <v>4.5999999999999996</v>
      </c>
      <c r="G83" s="86">
        <v>5.6</v>
      </c>
    </row>
    <row r="84" spans="1:7" ht="12.75" customHeight="1" x14ac:dyDescent="0.25">
      <c r="A84" s="210"/>
      <c r="B84" s="224"/>
      <c r="C84" s="39" t="s">
        <v>15</v>
      </c>
      <c r="D84" s="86">
        <v>5</v>
      </c>
      <c r="E84" s="86">
        <v>4.9000000000000004</v>
      </c>
      <c r="F84" s="86">
        <v>4.8</v>
      </c>
      <c r="G84" s="86">
        <v>5.5</v>
      </c>
    </row>
    <row r="85" spans="1:7" ht="12.75" customHeight="1" x14ac:dyDescent="0.25">
      <c r="A85" s="208" t="s">
        <v>47</v>
      </c>
      <c r="B85" s="221" t="s">
        <v>45</v>
      </c>
      <c r="C85" s="39" t="s">
        <v>14</v>
      </c>
      <c r="D85" s="86">
        <v>4.9000000000000004</v>
      </c>
      <c r="E85" s="86">
        <v>4.9000000000000004</v>
      </c>
      <c r="F85" s="86">
        <v>4.5</v>
      </c>
      <c r="G85" s="86">
        <v>8.9</v>
      </c>
    </row>
    <row r="86" spans="1:7" ht="12.75" customHeight="1" x14ac:dyDescent="0.25">
      <c r="A86" s="209"/>
      <c r="B86" s="222"/>
      <c r="C86" s="39" t="s">
        <v>15</v>
      </c>
      <c r="D86" s="86">
        <v>5.4</v>
      </c>
      <c r="E86" s="86">
        <v>5.4</v>
      </c>
      <c r="F86" s="86">
        <v>4.9000000000000004</v>
      </c>
      <c r="G86" s="86">
        <v>10.6</v>
      </c>
    </row>
    <row r="87" spans="1:7" ht="12.75" customHeight="1" x14ac:dyDescent="0.25">
      <c r="A87" s="209"/>
      <c r="B87" s="223" t="s">
        <v>39</v>
      </c>
      <c r="C87" s="39" t="s">
        <v>14</v>
      </c>
      <c r="D87" s="86">
        <v>6.1</v>
      </c>
      <c r="E87" s="86">
        <v>6.1</v>
      </c>
      <c r="F87" s="86">
        <v>5.9</v>
      </c>
      <c r="G87" s="86">
        <v>6.4</v>
      </c>
    </row>
    <row r="88" spans="1:7" ht="12.75" customHeight="1" x14ac:dyDescent="0.25">
      <c r="A88" s="210"/>
      <c r="B88" s="224"/>
      <c r="C88" s="39" t="s">
        <v>15</v>
      </c>
      <c r="D88" s="86">
        <v>8.5</v>
      </c>
      <c r="E88" s="86">
        <v>8.5</v>
      </c>
      <c r="F88" s="86">
        <v>9</v>
      </c>
      <c r="G88" s="86">
        <v>8.1999999999999993</v>
      </c>
    </row>
    <row r="89" spans="1:7" x14ac:dyDescent="0.25">
      <c r="A89" s="99" t="s">
        <v>219</v>
      </c>
      <c r="B89" s="14"/>
      <c r="C89" s="14"/>
      <c r="D89" s="14"/>
      <c r="E89" s="14"/>
      <c r="F89" s="14"/>
      <c r="G89" s="14"/>
    </row>
    <row r="93" spans="1:7" ht="25.5" customHeight="1" x14ac:dyDescent="0.25">
      <c r="A93" s="175" t="s">
        <v>151</v>
      </c>
      <c r="B93" s="175"/>
      <c r="C93" s="175"/>
      <c r="D93" s="175"/>
      <c r="E93" s="175"/>
      <c r="F93" s="175"/>
      <c r="G93" s="175"/>
    </row>
    <row r="94" spans="1:7" ht="38.25" x14ac:dyDescent="0.25">
      <c r="A94" s="103" t="s">
        <v>7</v>
      </c>
      <c r="B94" s="103" t="s">
        <v>0</v>
      </c>
      <c r="C94" s="103" t="s">
        <v>13</v>
      </c>
      <c r="D94" s="41" t="s">
        <v>113</v>
      </c>
      <c r="E94" s="41" t="s">
        <v>114</v>
      </c>
      <c r="F94" s="41" t="s">
        <v>124</v>
      </c>
      <c r="G94" s="41" t="s">
        <v>115</v>
      </c>
    </row>
    <row r="95" spans="1:7" ht="12.75" customHeight="1" x14ac:dyDescent="0.25">
      <c r="A95" s="208" t="s">
        <v>46</v>
      </c>
      <c r="B95" s="211" t="s">
        <v>1</v>
      </c>
      <c r="C95" s="39" t="s">
        <v>14</v>
      </c>
      <c r="D95" s="86">
        <v>5</v>
      </c>
      <c r="E95" s="86">
        <v>5.0999999999999996</v>
      </c>
      <c r="F95" s="86">
        <v>4.7</v>
      </c>
      <c r="G95" s="86">
        <v>5.9</v>
      </c>
    </row>
    <row r="96" spans="1:7" ht="12.75" customHeight="1" x14ac:dyDescent="0.25">
      <c r="A96" s="209"/>
      <c r="B96" s="212"/>
      <c r="C96" s="39" t="s">
        <v>15</v>
      </c>
      <c r="D96" s="86">
        <v>5.2</v>
      </c>
      <c r="E96" s="86">
        <v>5.4</v>
      </c>
      <c r="F96" s="86">
        <v>4.9000000000000004</v>
      </c>
      <c r="G96" s="86">
        <v>5.6</v>
      </c>
    </row>
    <row r="97" spans="1:7" ht="12.75" customHeight="1" x14ac:dyDescent="0.25">
      <c r="A97" s="209"/>
      <c r="B97" s="211" t="s">
        <v>2</v>
      </c>
      <c r="C97" s="39" t="s">
        <v>14</v>
      </c>
      <c r="D97" s="86">
        <v>4.9000000000000004</v>
      </c>
      <c r="E97" s="86">
        <v>4.9000000000000004</v>
      </c>
      <c r="F97" s="86">
        <v>4.5999999999999996</v>
      </c>
      <c r="G97" s="86">
        <v>6.1</v>
      </c>
    </row>
    <row r="98" spans="1:7" ht="12.75" customHeight="1" x14ac:dyDescent="0.25">
      <c r="A98" s="210"/>
      <c r="B98" s="212"/>
      <c r="C98" s="39" t="s">
        <v>15</v>
      </c>
      <c r="D98" s="86">
        <v>5.2</v>
      </c>
      <c r="E98" s="86">
        <v>5.2</v>
      </c>
      <c r="F98" s="86">
        <v>4.9000000000000004</v>
      </c>
      <c r="G98" s="86">
        <v>5.9</v>
      </c>
    </row>
    <row r="99" spans="1:7" ht="12.75" customHeight="1" x14ac:dyDescent="0.25">
      <c r="A99" s="208" t="s">
        <v>47</v>
      </c>
      <c r="B99" s="211" t="s">
        <v>1</v>
      </c>
      <c r="C99" s="39" t="s">
        <v>14</v>
      </c>
      <c r="D99" s="86">
        <v>5</v>
      </c>
      <c r="E99" s="86">
        <v>5.0999999999999996</v>
      </c>
      <c r="F99" s="86">
        <v>4.7</v>
      </c>
      <c r="G99" s="86">
        <v>8.6999999999999993</v>
      </c>
    </row>
    <row r="100" spans="1:7" ht="12.75" customHeight="1" x14ac:dyDescent="0.25">
      <c r="A100" s="209"/>
      <c r="B100" s="212"/>
      <c r="C100" s="39" t="s">
        <v>15</v>
      </c>
      <c r="D100" s="86">
        <v>6</v>
      </c>
      <c r="E100" s="86">
        <v>5.9</v>
      </c>
      <c r="F100" s="86">
        <v>5.6</v>
      </c>
      <c r="G100" s="86">
        <v>8.8000000000000007</v>
      </c>
    </row>
    <row r="101" spans="1:7" ht="12.75" customHeight="1" x14ac:dyDescent="0.25">
      <c r="A101" s="209"/>
      <c r="B101" s="211" t="s">
        <v>2</v>
      </c>
      <c r="C101" s="39" t="s">
        <v>14</v>
      </c>
      <c r="D101" s="86">
        <v>4.8</v>
      </c>
      <c r="E101" s="86">
        <v>4.8</v>
      </c>
      <c r="F101" s="86">
        <v>4.5</v>
      </c>
      <c r="G101" s="86">
        <v>8.6</v>
      </c>
    </row>
    <row r="102" spans="1:7" ht="12.75" customHeight="1" x14ac:dyDescent="0.25">
      <c r="A102" s="210"/>
      <c r="B102" s="212"/>
      <c r="C102" s="39" t="s">
        <v>15</v>
      </c>
      <c r="D102" s="86">
        <v>6.1</v>
      </c>
      <c r="E102" s="86">
        <v>5.9</v>
      </c>
      <c r="F102" s="86">
        <v>5.8</v>
      </c>
      <c r="G102" s="86">
        <v>8.9</v>
      </c>
    </row>
    <row r="103" spans="1:7" x14ac:dyDescent="0.25">
      <c r="A103" s="99" t="s">
        <v>220</v>
      </c>
      <c r="B103" s="7"/>
      <c r="C103" s="7"/>
      <c r="D103" s="7"/>
      <c r="E103" s="7"/>
      <c r="F103" s="27"/>
      <c r="G103" s="8"/>
    </row>
    <row r="107" spans="1:7" ht="27" customHeight="1" x14ac:dyDescent="0.25">
      <c r="A107" s="175" t="s">
        <v>152</v>
      </c>
      <c r="B107" s="175"/>
      <c r="C107" s="175"/>
      <c r="D107" s="175"/>
      <c r="E107" s="175"/>
      <c r="F107" s="175"/>
      <c r="G107" s="175"/>
    </row>
    <row r="108" spans="1:7" ht="37.35" customHeight="1" x14ac:dyDescent="0.25">
      <c r="A108" s="103" t="s">
        <v>7</v>
      </c>
      <c r="B108" s="103" t="s">
        <v>3</v>
      </c>
      <c r="C108" s="103" t="s">
        <v>13</v>
      </c>
      <c r="D108" s="41" t="s">
        <v>116</v>
      </c>
      <c r="E108" s="41" t="s">
        <v>117</v>
      </c>
      <c r="F108" s="41" t="s">
        <v>118</v>
      </c>
      <c r="G108" s="41" t="s">
        <v>119</v>
      </c>
    </row>
    <row r="109" spans="1:7" ht="12.75" customHeight="1" x14ac:dyDescent="0.25">
      <c r="A109" s="208" t="s">
        <v>46</v>
      </c>
      <c r="B109" s="211" t="s">
        <v>45</v>
      </c>
      <c r="C109" s="39" t="s">
        <v>14</v>
      </c>
      <c r="D109" s="86">
        <v>4.9000000000000004</v>
      </c>
      <c r="E109" s="86">
        <v>4.9000000000000004</v>
      </c>
      <c r="F109" s="86">
        <v>4.5999999999999996</v>
      </c>
      <c r="G109" s="86">
        <v>6.2</v>
      </c>
    </row>
    <row r="110" spans="1:7" ht="12.75" customHeight="1" x14ac:dyDescent="0.25">
      <c r="A110" s="209"/>
      <c r="B110" s="212"/>
      <c r="C110" s="39" t="s">
        <v>15</v>
      </c>
      <c r="D110" s="86">
        <v>5.2</v>
      </c>
      <c r="E110" s="86">
        <v>5.3</v>
      </c>
      <c r="F110" s="86">
        <v>4.8</v>
      </c>
      <c r="G110" s="86">
        <v>6.7</v>
      </c>
    </row>
    <row r="111" spans="1:7" ht="12.75" customHeight="1" x14ac:dyDescent="0.25">
      <c r="A111" s="209"/>
      <c r="B111" s="211" t="s">
        <v>39</v>
      </c>
      <c r="C111" s="39" t="s">
        <v>14</v>
      </c>
      <c r="D111" s="86">
        <v>4.9000000000000004</v>
      </c>
      <c r="E111" s="86">
        <v>4.8</v>
      </c>
      <c r="F111" s="86">
        <v>4.5999999999999996</v>
      </c>
      <c r="G111" s="86">
        <v>5.8</v>
      </c>
    </row>
    <row r="112" spans="1:7" ht="12.75" customHeight="1" x14ac:dyDescent="0.25">
      <c r="A112" s="210"/>
      <c r="B112" s="212"/>
      <c r="C112" s="39" t="s">
        <v>15</v>
      </c>
      <c r="D112" s="86">
        <v>5.0999999999999996</v>
      </c>
      <c r="E112" s="86">
        <v>4.9000000000000004</v>
      </c>
      <c r="F112" s="86">
        <v>4.9000000000000004</v>
      </c>
      <c r="G112" s="86">
        <v>5.6</v>
      </c>
    </row>
    <row r="113" spans="1:7" ht="12.75" customHeight="1" x14ac:dyDescent="0.25">
      <c r="A113" s="208" t="s">
        <v>47</v>
      </c>
      <c r="B113" s="211" t="s">
        <v>45</v>
      </c>
      <c r="C113" s="39" t="s">
        <v>14</v>
      </c>
      <c r="D113" s="86">
        <v>4.8</v>
      </c>
      <c r="E113" s="86">
        <v>4.8</v>
      </c>
      <c r="F113" s="86">
        <v>4.5</v>
      </c>
      <c r="G113" s="86">
        <v>8.8000000000000007</v>
      </c>
    </row>
    <row r="114" spans="1:7" ht="12.75" customHeight="1" x14ac:dyDescent="0.25">
      <c r="A114" s="209"/>
      <c r="B114" s="212"/>
      <c r="C114" s="39" t="s">
        <v>15</v>
      </c>
      <c r="D114" s="86">
        <v>5.4</v>
      </c>
      <c r="E114" s="86">
        <v>5.4</v>
      </c>
      <c r="F114" s="86">
        <v>4.9000000000000004</v>
      </c>
      <c r="G114" s="86">
        <v>10.6</v>
      </c>
    </row>
    <row r="115" spans="1:7" ht="12.75" customHeight="1" x14ac:dyDescent="0.25">
      <c r="A115" s="209"/>
      <c r="B115" s="211" t="s">
        <v>39</v>
      </c>
      <c r="C115" s="39" t="s">
        <v>14</v>
      </c>
      <c r="D115" s="86">
        <v>6.3</v>
      </c>
      <c r="E115" s="86">
        <v>6.3</v>
      </c>
      <c r="F115" s="86">
        <v>6.3</v>
      </c>
      <c r="G115" s="86">
        <v>6.5</v>
      </c>
    </row>
    <row r="116" spans="1:7" ht="12.75" customHeight="1" x14ac:dyDescent="0.25">
      <c r="A116" s="210"/>
      <c r="B116" s="212"/>
      <c r="C116" s="39" t="s">
        <v>15</v>
      </c>
      <c r="D116" s="86">
        <v>8.9</v>
      </c>
      <c r="E116" s="86">
        <v>8.9</v>
      </c>
      <c r="F116" s="86">
        <v>9.5</v>
      </c>
      <c r="G116" s="86">
        <v>8.1999999999999993</v>
      </c>
    </row>
    <row r="117" spans="1:7" x14ac:dyDescent="0.25">
      <c r="A117" s="99" t="s">
        <v>219</v>
      </c>
      <c r="B117" s="14"/>
      <c r="C117" s="14"/>
      <c r="D117" s="14"/>
      <c r="E117" s="14"/>
      <c r="F117" s="14"/>
      <c r="G117" s="14"/>
    </row>
    <row r="121" spans="1:7" ht="26.25" customHeight="1" x14ac:dyDescent="0.25">
      <c r="A121" s="175" t="s">
        <v>153</v>
      </c>
      <c r="B121" s="175"/>
      <c r="C121" s="175"/>
      <c r="D121" s="175"/>
      <c r="E121" s="175"/>
      <c r="F121" s="175"/>
      <c r="G121" s="175"/>
    </row>
    <row r="122" spans="1:7" ht="38.25" x14ac:dyDescent="0.25">
      <c r="A122" s="103" t="s">
        <v>7</v>
      </c>
      <c r="B122" s="103" t="s">
        <v>3</v>
      </c>
      <c r="C122" s="103" t="s">
        <v>13</v>
      </c>
      <c r="D122" s="41" t="s">
        <v>120</v>
      </c>
      <c r="E122" s="41" t="s">
        <v>121</v>
      </c>
      <c r="F122" s="41" t="s">
        <v>122</v>
      </c>
      <c r="G122" s="41" t="s">
        <v>123</v>
      </c>
    </row>
    <row r="123" spans="1:7" ht="12.75" customHeight="1" x14ac:dyDescent="0.25">
      <c r="A123" s="208" t="s">
        <v>46</v>
      </c>
      <c r="B123" s="211" t="s">
        <v>45</v>
      </c>
      <c r="C123" s="39" t="s">
        <v>14</v>
      </c>
      <c r="D123" s="86">
        <v>5</v>
      </c>
      <c r="E123" s="86">
        <v>5.0999999999999996</v>
      </c>
      <c r="F123" s="86">
        <v>4.7</v>
      </c>
      <c r="G123" s="86">
        <v>6</v>
      </c>
    </row>
    <row r="124" spans="1:7" ht="12.75" customHeight="1" x14ac:dyDescent="0.25">
      <c r="A124" s="209"/>
      <c r="B124" s="212"/>
      <c r="C124" s="39" t="s">
        <v>15</v>
      </c>
      <c r="D124" s="86">
        <v>5.3</v>
      </c>
      <c r="E124" s="86">
        <v>5.4</v>
      </c>
      <c r="F124" s="86">
        <v>4.9000000000000004</v>
      </c>
      <c r="G124" s="86">
        <v>6.4</v>
      </c>
    </row>
    <row r="125" spans="1:7" ht="12.75" customHeight="1" x14ac:dyDescent="0.25">
      <c r="A125" s="209"/>
      <c r="B125" s="211" t="s">
        <v>39</v>
      </c>
      <c r="C125" s="39" t="s">
        <v>14</v>
      </c>
      <c r="D125" s="86">
        <v>5</v>
      </c>
      <c r="E125" s="86">
        <v>5.0999999999999996</v>
      </c>
      <c r="F125" s="86">
        <v>4.7</v>
      </c>
      <c r="G125" s="86">
        <v>5.4</v>
      </c>
    </row>
    <row r="126" spans="1:7" ht="12.75" customHeight="1" x14ac:dyDescent="0.25">
      <c r="A126" s="210"/>
      <c r="B126" s="212"/>
      <c r="C126" s="39" t="s">
        <v>15</v>
      </c>
      <c r="D126" s="86">
        <v>5</v>
      </c>
      <c r="E126" s="86">
        <v>5</v>
      </c>
      <c r="F126" s="86">
        <v>4.7</v>
      </c>
      <c r="G126" s="86">
        <v>5.3</v>
      </c>
    </row>
    <row r="127" spans="1:7" ht="12.75" customHeight="1" x14ac:dyDescent="0.25">
      <c r="A127" s="208" t="s">
        <v>47</v>
      </c>
      <c r="B127" s="211" t="s">
        <v>45</v>
      </c>
      <c r="C127" s="39" t="s">
        <v>14</v>
      </c>
      <c r="D127" s="86">
        <v>5</v>
      </c>
      <c r="E127" s="86">
        <v>5.0999999999999996</v>
      </c>
      <c r="F127" s="86">
        <v>4.5999999999999996</v>
      </c>
      <c r="G127" s="86">
        <v>9.1</v>
      </c>
    </row>
    <row r="128" spans="1:7" ht="12.75" customHeight="1" x14ac:dyDescent="0.25">
      <c r="A128" s="209"/>
      <c r="B128" s="212"/>
      <c r="C128" s="39" t="s">
        <v>15</v>
      </c>
      <c r="D128" s="86">
        <v>5.5</v>
      </c>
      <c r="E128" s="86">
        <v>5.6</v>
      </c>
      <c r="F128" s="86">
        <v>5</v>
      </c>
      <c r="G128" s="86">
        <v>10.7</v>
      </c>
    </row>
    <row r="129" spans="1:7" ht="12.75" customHeight="1" x14ac:dyDescent="0.25">
      <c r="A129" s="209"/>
      <c r="B129" s="211" t="s">
        <v>39</v>
      </c>
      <c r="C129" s="39" t="s">
        <v>14</v>
      </c>
      <c r="D129" s="86">
        <v>5.9</v>
      </c>
      <c r="E129" s="86">
        <v>6</v>
      </c>
      <c r="F129" s="86">
        <v>5.6</v>
      </c>
      <c r="G129" s="86">
        <v>6.3</v>
      </c>
    </row>
    <row r="130" spans="1:7" ht="12.75" customHeight="1" x14ac:dyDescent="0.25">
      <c r="A130" s="210"/>
      <c r="B130" s="212"/>
      <c r="C130" s="39" t="s">
        <v>15</v>
      </c>
      <c r="D130" s="86">
        <v>8.1999999999999993</v>
      </c>
      <c r="E130" s="86">
        <v>8.1</v>
      </c>
      <c r="F130" s="86">
        <v>8.5</v>
      </c>
      <c r="G130" s="86">
        <v>8.1</v>
      </c>
    </row>
    <row r="131" spans="1:7" x14ac:dyDescent="0.25">
      <c r="A131" s="99" t="s">
        <v>219</v>
      </c>
      <c r="B131" s="27"/>
      <c r="C131" s="27"/>
      <c r="D131" s="27"/>
      <c r="E131" s="27"/>
      <c r="F131" s="27"/>
      <c r="G131" s="27"/>
    </row>
  </sheetData>
  <mergeCells count="62">
    <mergeCell ref="A121:G121"/>
    <mergeCell ref="A123:A126"/>
    <mergeCell ref="B123:B124"/>
    <mergeCell ref="B125:B126"/>
    <mergeCell ref="A127:A130"/>
    <mergeCell ref="B127:B128"/>
    <mergeCell ref="B129:B130"/>
    <mergeCell ref="A107:G107"/>
    <mergeCell ref="A109:A112"/>
    <mergeCell ref="B109:B110"/>
    <mergeCell ref="B111:B112"/>
    <mergeCell ref="A113:A116"/>
    <mergeCell ref="B113:B114"/>
    <mergeCell ref="B115:B116"/>
    <mergeCell ref="A93:G93"/>
    <mergeCell ref="A95:A98"/>
    <mergeCell ref="B95:B96"/>
    <mergeCell ref="B97:B98"/>
    <mergeCell ref="A99:A102"/>
    <mergeCell ref="B99:B100"/>
    <mergeCell ref="B101:B102"/>
    <mergeCell ref="A79:G79"/>
    <mergeCell ref="A81:A84"/>
    <mergeCell ref="B81:B82"/>
    <mergeCell ref="B83:B84"/>
    <mergeCell ref="A85:A88"/>
    <mergeCell ref="B85:B86"/>
    <mergeCell ref="B87:B88"/>
    <mergeCell ref="A73:A74"/>
    <mergeCell ref="A47:A50"/>
    <mergeCell ref="B47:B48"/>
    <mergeCell ref="B49:B50"/>
    <mergeCell ref="A55:E55"/>
    <mergeCell ref="A57:A60"/>
    <mergeCell ref="B57:B58"/>
    <mergeCell ref="B59:B60"/>
    <mergeCell ref="A61:A64"/>
    <mergeCell ref="B61:B62"/>
    <mergeCell ref="B63:B64"/>
    <mergeCell ref="A69:F69"/>
    <mergeCell ref="A71:A72"/>
    <mergeCell ref="A33:A36"/>
    <mergeCell ref="B33:B34"/>
    <mergeCell ref="B35:B36"/>
    <mergeCell ref="A41:E41"/>
    <mergeCell ref="A43:A46"/>
    <mergeCell ref="B43:B44"/>
    <mergeCell ref="B45:B46"/>
    <mergeCell ref="A19:A22"/>
    <mergeCell ref="B19:B20"/>
    <mergeCell ref="B21:B22"/>
    <mergeCell ref="A27:E27"/>
    <mergeCell ref="A29:A32"/>
    <mergeCell ref="B29:B30"/>
    <mergeCell ref="B31:B32"/>
    <mergeCell ref="A3:D3"/>
    <mergeCell ref="A5:A6"/>
    <mergeCell ref="A7:A8"/>
    <mergeCell ref="A13:E13"/>
    <mergeCell ref="A15:A18"/>
    <mergeCell ref="B15:B16"/>
    <mergeCell ref="B17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94"/>
  <sheetViews>
    <sheetView workbookViewId="0">
      <selection activeCell="J74" sqref="J74"/>
    </sheetView>
  </sheetViews>
  <sheetFormatPr defaultColWidth="9.140625" defaultRowHeight="12.75" x14ac:dyDescent="0.2"/>
  <cols>
    <col min="1" max="1" width="16.140625" style="3" bestFit="1" customWidth="1"/>
    <col min="2" max="2" width="16.85546875" style="69" customWidth="1"/>
    <col min="3" max="6" width="11.7109375" style="3" customWidth="1"/>
    <col min="7" max="8" width="9.140625" style="3"/>
    <col min="9" max="14" width="9.140625" style="3" customWidth="1"/>
    <col min="15" max="16384" width="9.140625" style="3"/>
  </cols>
  <sheetData>
    <row r="1" spans="1:18" ht="15" x14ac:dyDescent="0.25">
      <c r="A1"/>
    </row>
    <row r="2" spans="1:18" ht="8.25" customHeight="1" x14ac:dyDescent="0.2"/>
    <row r="3" spans="1:18" ht="15" customHeight="1" x14ac:dyDescent="0.2">
      <c r="A3" s="176" t="s">
        <v>251</v>
      </c>
      <c r="B3" s="176"/>
      <c r="C3" s="176"/>
      <c r="D3" s="176"/>
      <c r="E3" s="176"/>
      <c r="M3" s="159"/>
      <c r="N3" s="159"/>
      <c r="O3" s="159"/>
      <c r="Q3" s="26"/>
      <c r="R3" s="26"/>
    </row>
    <row r="4" spans="1:18" ht="24" customHeight="1" x14ac:dyDescent="0.2">
      <c r="A4" s="177"/>
      <c r="B4" s="177"/>
      <c r="C4" s="177"/>
      <c r="D4" s="177"/>
      <c r="E4" s="177"/>
      <c r="F4" s="24"/>
      <c r="G4" s="5"/>
      <c r="H4" s="5"/>
      <c r="P4" s="26"/>
      <c r="Q4" s="26"/>
      <c r="R4" s="26"/>
    </row>
    <row r="5" spans="1:18" ht="15" customHeight="1" x14ac:dyDescent="0.2">
      <c r="A5" s="72"/>
      <c r="B5" s="227" t="s">
        <v>5</v>
      </c>
      <c r="C5" s="228"/>
      <c r="D5" s="228"/>
      <c r="E5" s="229"/>
      <c r="F5" s="73"/>
      <c r="G5" s="5"/>
      <c r="P5" s="26"/>
      <c r="Q5" s="26"/>
      <c r="R5" s="26"/>
    </row>
    <row r="6" spans="1:18" ht="25.5" x14ac:dyDescent="0.2">
      <c r="A6" s="57" t="s">
        <v>4</v>
      </c>
      <c r="B6" s="88" t="s">
        <v>166</v>
      </c>
      <c r="C6" s="93" t="s">
        <v>36</v>
      </c>
      <c r="D6" s="93" t="s">
        <v>37</v>
      </c>
      <c r="E6" s="94" t="s">
        <v>21</v>
      </c>
      <c r="F6" s="22"/>
      <c r="G6" s="5"/>
      <c r="P6" s="26"/>
      <c r="Q6" s="26"/>
      <c r="R6" s="26"/>
    </row>
    <row r="7" spans="1:18" x14ac:dyDescent="0.2">
      <c r="A7" s="95" t="s">
        <v>22</v>
      </c>
      <c r="B7" s="13">
        <v>30974</v>
      </c>
      <c r="C7" s="44">
        <v>0.73199999999999998</v>
      </c>
      <c r="D7" s="44">
        <v>0.21</v>
      </c>
      <c r="E7" s="44">
        <v>5.8000000000000003E-2</v>
      </c>
      <c r="F7" s="22"/>
      <c r="G7" s="5"/>
      <c r="P7" s="26"/>
      <c r="Q7" s="26"/>
      <c r="R7" s="26"/>
    </row>
    <row r="8" spans="1:18" x14ac:dyDescent="0.2">
      <c r="A8" s="95" t="s">
        <v>23</v>
      </c>
      <c r="B8" s="13">
        <v>148039</v>
      </c>
      <c r="C8" s="44">
        <v>0.70399999999999996</v>
      </c>
      <c r="D8" s="44">
        <v>0.23200000000000001</v>
      </c>
      <c r="E8" s="44">
        <v>6.4000000000000001E-2</v>
      </c>
      <c r="F8" s="22"/>
      <c r="P8" s="26"/>
      <c r="Q8" s="26"/>
      <c r="R8" s="26"/>
    </row>
    <row r="9" spans="1:18" s="5" customFormat="1" x14ac:dyDescent="0.2">
      <c r="A9" s="95" t="s">
        <v>24</v>
      </c>
      <c r="B9" s="13">
        <v>136841</v>
      </c>
      <c r="C9" s="44">
        <v>0.53800000000000003</v>
      </c>
      <c r="D9" s="44">
        <v>0.32400000000000001</v>
      </c>
      <c r="E9" s="44">
        <v>0.13800000000000001</v>
      </c>
      <c r="F9" s="22"/>
      <c r="P9" s="26"/>
      <c r="Q9" s="26"/>
      <c r="R9" s="26"/>
    </row>
    <row r="10" spans="1:18" s="5" customFormat="1" ht="12.75" customHeight="1" x14ac:dyDescent="0.2">
      <c r="A10" s="96" t="s">
        <v>25</v>
      </c>
      <c r="B10" s="13">
        <v>89325</v>
      </c>
      <c r="C10" s="44">
        <v>0.29899999999999999</v>
      </c>
      <c r="D10" s="44">
        <v>0.39300000000000002</v>
      </c>
      <c r="E10" s="44">
        <v>0.308</v>
      </c>
      <c r="F10" s="22"/>
      <c r="P10" s="26"/>
      <c r="Q10" s="26"/>
      <c r="R10" s="26"/>
    </row>
    <row r="11" spans="1:18" x14ac:dyDescent="0.2">
      <c r="A11" s="97" t="s">
        <v>26</v>
      </c>
      <c r="B11" s="13">
        <v>15027</v>
      </c>
      <c r="C11" s="44">
        <v>9.4E-2</v>
      </c>
      <c r="D11" s="44">
        <v>0.32</v>
      </c>
      <c r="E11" s="44">
        <v>0.58599999999999997</v>
      </c>
      <c r="F11" s="22"/>
      <c r="G11" s="12"/>
      <c r="P11" s="26"/>
      <c r="Q11" s="26"/>
      <c r="R11" s="26"/>
    </row>
    <row r="12" spans="1:18" s="5" customFormat="1" x14ac:dyDescent="0.2">
      <c r="A12" s="165" t="s">
        <v>296</v>
      </c>
      <c r="B12" s="166">
        <v>420206</v>
      </c>
      <c r="C12" s="167">
        <v>0.54420000000000002</v>
      </c>
      <c r="D12" s="167">
        <v>0.29760000000000003</v>
      </c>
      <c r="E12" s="167">
        <v>0.15820000000000001</v>
      </c>
      <c r="P12" s="26"/>
      <c r="Q12" s="26"/>
      <c r="R12" s="26"/>
    </row>
    <row r="13" spans="1:18" s="5" customFormat="1" x14ac:dyDescent="0.2">
      <c r="B13" s="11"/>
      <c r="P13" s="26"/>
      <c r="Q13" s="26"/>
      <c r="R13" s="26"/>
    </row>
    <row r="14" spans="1:18" s="5" customFormat="1" ht="15" x14ac:dyDescent="0.25">
      <c r="A14"/>
      <c r="B14" s="70"/>
      <c r="C14"/>
      <c r="D14"/>
      <c r="E14"/>
      <c r="P14" s="26"/>
      <c r="Q14" s="26"/>
      <c r="R14" s="26"/>
    </row>
    <row r="15" spans="1:18" s="5" customFormat="1" ht="24.95" customHeight="1" x14ac:dyDescent="0.2">
      <c r="A15" s="230" t="s">
        <v>252</v>
      </c>
      <c r="B15" s="230"/>
      <c r="C15" s="230"/>
      <c r="D15" s="230"/>
      <c r="E15" s="230"/>
      <c r="F15" s="230"/>
      <c r="P15" s="26"/>
      <c r="Q15" s="26"/>
      <c r="R15" s="26"/>
    </row>
    <row r="16" spans="1:18" s="5" customFormat="1" ht="12.75" customHeight="1" x14ac:dyDescent="0.2">
      <c r="A16" s="104"/>
      <c r="B16" s="104"/>
      <c r="C16" s="227" t="s">
        <v>5</v>
      </c>
      <c r="D16" s="228"/>
      <c r="E16" s="228"/>
      <c r="F16" s="229"/>
      <c r="P16" s="26"/>
      <c r="Q16" s="26"/>
      <c r="R16" s="26"/>
    </row>
    <row r="17" spans="1:18" s="5" customFormat="1" ht="25.5" x14ac:dyDescent="0.25">
      <c r="A17" s="88" t="s">
        <v>3</v>
      </c>
      <c r="B17" s="88" t="s">
        <v>4</v>
      </c>
      <c r="C17" s="137" t="s">
        <v>166</v>
      </c>
      <c r="D17" s="93" t="s">
        <v>36</v>
      </c>
      <c r="E17" s="93" t="s">
        <v>37</v>
      </c>
      <c r="F17" s="94" t="s">
        <v>21</v>
      </c>
      <c r="M17" s="160"/>
      <c r="N17" s="160"/>
      <c r="O17" s="160"/>
      <c r="P17" s="26"/>
      <c r="Q17" s="26"/>
      <c r="R17" s="26"/>
    </row>
    <row r="18" spans="1:18" s="5" customFormat="1" ht="15" x14ac:dyDescent="0.25">
      <c r="A18" s="231" t="s">
        <v>45</v>
      </c>
      <c r="B18" s="95" t="s">
        <v>22</v>
      </c>
      <c r="C18" s="13">
        <v>21187</v>
      </c>
      <c r="D18" s="45">
        <v>0.748</v>
      </c>
      <c r="E18" s="45">
        <v>0.20499999999999999</v>
      </c>
      <c r="F18" s="45">
        <v>4.8000000000000001E-2</v>
      </c>
      <c r="M18" s="160"/>
      <c r="N18" s="160"/>
      <c r="O18" s="160"/>
      <c r="P18" s="26"/>
      <c r="Q18" s="26"/>
      <c r="R18" s="26"/>
    </row>
    <row r="19" spans="1:18" s="5" customFormat="1" x14ac:dyDescent="0.2">
      <c r="A19" s="232"/>
      <c r="B19" s="95" t="s">
        <v>23</v>
      </c>
      <c r="C19" s="13">
        <v>104770</v>
      </c>
      <c r="D19" s="45">
        <v>0.69699999999999995</v>
      </c>
      <c r="E19" s="45">
        <v>0.23899999999999999</v>
      </c>
      <c r="F19" s="45">
        <v>6.4000000000000001E-2</v>
      </c>
      <c r="P19" s="26"/>
      <c r="Q19" s="26"/>
      <c r="R19" s="26"/>
    </row>
    <row r="20" spans="1:18" s="5" customFormat="1" x14ac:dyDescent="0.2">
      <c r="A20" s="232"/>
      <c r="B20" s="95" t="s">
        <v>24</v>
      </c>
      <c r="C20" s="13">
        <v>93622</v>
      </c>
      <c r="D20" s="45">
        <v>0.50700000000000001</v>
      </c>
      <c r="E20" s="45">
        <v>0.34399999999999997</v>
      </c>
      <c r="F20" s="45">
        <v>0.14899999999999999</v>
      </c>
      <c r="P20" s="26"/>
      <c r="Q20" s="26"/>
      <c r="R20" s="26"/>
    </row>
    <row r="21" spans="1:18" s="5" customFormat="1" x14ac:dyDescent="0.2">
      <c r="A21" s="232"/>
      <c r="B21" s="96" t="s">
        <v>25</v>
      </c>
      <c r="C21" s="13">
        <v>64797</v>
      </c>
      <c r="D21" s="45">
        <v>0.26400000000000001</v>
      </c>
      <c r="E21" s="45">
        <v>0.40699999999999997</v>
      </c>
      <c r="F21" s="45">
        <v>0.32900000000000001</v>
      </c>
      <c r="P21" s="26"/>
      <c r="Q21" s="26"/>
      <c r="R21" s="26"/>
    </row>
    <row r="22" spans="1:18" s="5" customFormat="1" x14ac:dyDescent="0.2">
      <c r="A22" s="232"/>
      <c r="B22" s="97" t="s">
        <v>26</v>
      </c>
      <c r="C22" s="13">
        <v>11604</v>
      </c>
      <c r="D22" s="45">
        <v>0.08</v>
      </c>
      <c r="E22" s="45">
        <v>0.318</v>
      </c>
      <c r="F22" s="45">
        <v>0.60199999999999998</v>
      </c>
      <c r="P22" s="26"/>
      <c r="Q22" s="26"/>
      <c r="R22" s="26"/>
    </row>
    <row r="23" spans="1:18" s="27" customFormat="1" x14ac:dyDescent="0.2">
      <c r="A23" s="233"/>
      <c r="B23" s="162" t="s">
        <v>296</v>
      </c>
      <c r="C23" s="163">
        <v>295980</v>
      </c>
      <c r="D23" s="164">
        <v>0.52149999999999996</v>
      </c>
      <c r="E23" s="164">
        <v>0.30969999999999998</v>
      </c>
      <c r="F23" s="164">
        <v>0.16889999999999999</v>
      </c>
      <c r="P23" s="26"/>
      <c r="Q23" s="26"/>
      <c r="R23" s="26"/>
    </row>
    <row r="24" spans="1:18" s="5" customFormat="1" x14ac:dyDescent="0.2">
      <c r="A24" s="234" t="s">
        <v>39</v>
      </c>
      <c r="B24" s="95" t="s">
        <v>22</v>
      </c>
      <c r="C24" s="13">
        <v>9389</v>
      </c>
      <c r="D24" s="45">
        <v>0.7</v>
      </c>
      <c r="E24" s="45">
        <v>0.22</v>
      </c>
      <c r="F24" s="45">
        <v>8.1000000000000003E-2</v>
      </c>
      <c r="G24" s="27"/>
      <c r="P24" s="26"/>
      <c r="Q24" s="26"/>
      <c r="R24" s="26"/>
    </row>
    <row r="25" spans="1:18" s="5" customFormat="1" x14ac:dyDescent="0.2">
      <c r="A25" s="235"/>
      <c r="B25" s="95" t="s">
        <v>23</v>
      </c>
      <c r="C25" s="13">
        <v>41999</v>
      </c>
      <c r="D25" s="45">
        <v>0.72499999999999998</v>
      </c>
      <c r="E25" s="45">
        <v>0.21199999999999999</v>
      </c>
      <c r="F25" s="45">
        <v>6.4000000000000001E-2</v>
      </c>
      <c r="G25" s="27"/>
      <c r="P25" s="26"/>
      <c r="Q25" s="26"/>
      <c r="R25" s="26"/>
    </row>
    <row r="26" spans="1:18" s="5" customFormat="1" x14ac:dyDescent="0.2">
      <c r="A26" s="235"/>
      <c r="B26" s="95" t="s">
        <v>24</v>
      </c>
      <c r="C26" s="13">
        <v>42365</v>
      </c>
      <c r="D26" s="45">
        <v>0.61</v>
      </c>
      <c r="E26" s="45">
        <v>0.27900000000000003</v>
      </c>
      <c r="F26" s="45">
        <v>0.111</v>
      </c>
      <c r="G26" s="27"/>
      <c r="P26" s="26"/>
      <c r="Q26" s="26"/>
      <c r="R26" s="26"/>
    </row>
    <row r="27" spans="1:18" s="5" customFormat="1" x14ac:dyDescent="0.2">
      <c r="A27" s="235"/>
      <c r="B27" s="96" t="s">
        <v>25</v>
      </c>
      <c r="C27" s="13">
        <v>23959</v>
      </c>
      <c r="D27" s="45">
        <v>0.39800000000000002</v>
      </c>
      <c r="E27" s="45">
        <v>0.35399999999999998</v>
      </c>
      <c r="F27" s="45">
        <v>0.248</v>
      </c>
      <c r="G27" s="27"/>
      <c r="P27" s="26"/>
      <c r="Q27" s="26"/>
      <c r="R27" s="26"/>
    </row>
    <row r="28" spans="1:18" s="5" customFormat="1" x14ac:dyDescent="0.2">
      <c r="A28" s="235"/>
      <c r="B28" s="97" t="s">
        <v>26</v>
      </c>
      <c r="C28" s="13">
        <v>3313</v>
      </c>
      <c r="D28" s="45">
        <v>0.14399999999999999</v>
      </c>
      <c r="E28" s="45">
        <v>0.32700000000000001</v>
      </c>
      <c r="F28" s="45">
        <v>0.52900000000000003</v>
      </c>
      <c r="G28" s="27"/>
      <c r="P28" s="26"/>
      <c r="Q28" s="26"/>
      <c r="R28" s="26"/>
    </row>
    <row r="29" spans="1:18" s="27" customFormat="1" x14ac:dyDescent="0.2">
      <c r="A29" s="184"/>
      <c r="B29" s="162" t="s">
        <v>296</v>
      </c>
      <c r="C29" s="163">
        <v>121025</v>
      </c>
      <c r="D29" s="164">
        <v>0.6018</v>
      </c>
      <c r="E29" s="164">
        <v>0.26739999999999997</v>
      </c>
      <c r="F29" s="164">
        <v>0.1308</v>
      </c>
      <c r="P29" s="26"/>
      <c r="Q29" s="26"/>
      <c r="R29" s="26"/>
    </row>
    <row r="30" spans="1:18" s="5" customFormat="1" x14ac:dyDescent="0.2">
      <c r="A30" s="101" t="s">
        <v>40</v>
      </c>
      <c r="B30" s="27"/>
      <c r="C30" s="27"/>
      <c r="D30" s="27"/>
      <c r="E30" s="27"/>
      <c r="F30" s="27"/>
      <c r="G30" s="27"/>
      <c r="P30" s="26"/>
      <c r="Q30" s="26"/>
      <c r="R30" s="26"/>
    </row>
    <row r="31" spans="1:18" s="5" customFormat="1" x14ac:dyDescent="0.2">
      <c r="B31" s="11"/>
      <c r="G31" s="27"/>
      <c r="P31" s="26"/>
      <c r="Q31" s="26"/>
      <c r="R31" s="26"/>
    </row>
    <row r="32" spans="1:18" s="5" customFormat="1" x14ac:dyDescent="0.2">
      <c r="B32" s="11"/>
      <c r="G32" s="27"/>
      <c r="P32" s="26"/>
      <c r="Q32" s="26"/>
      <c r="R32" s="26"/>
    </row>
    <row r="33" spans="1:18" s="5" customFormat="1" ht="7.5" customHeight="1" x14ac:dyDescent="0.2">
      <c r="B33" s="11"/>
      <c r="G33" s="27"/>
      <c r="P33" s="26"/>
      <c r="Q33" s="26"/>
      <c r="R33" s="26"/>
    </row>
    <row r="34" spans="1:18" s="5" customFormat="1" ht="12.75" customHeight="1" x14ac:dyDescent="0.2">
      <c r="A34" s="175" t="s">
        <v>253</v>
      </c>
      <c r="B34" s="175"/>
      <c r="C34" s="175"/>
      <c r="D34" s="175"/>
      <c r="E34" s="175"/>
      <c r="F34" s="175"/>
      <c r="G34" s="27"/>
      <c r="P34" s="26"/>
      <c r="Q34" s="26"/>
      <c r="R34" s="26"/>
    </row>
    <row r="35" spans="1:18" s="5" customFormat="1" ht="19.5" customHeight="1" x14ac:dyDescent="0.2">
      <c r="A35" s="178"/>
      <c r="B35" s="178"/>
      <c r="C35" s="178"/>
      <c r="D35" s="178"/>
      <c r="E35" s="178"/>
      <c r="F35" s="178"/>
      <c r="G35" s="27"/>
      <c r="P35" s="26"/>
      <c r="Q35" s="26"/>
      <c r="R35" s="26"/>
    </row>
    <row r="36" spans="1:18" s="5" customFormat="1" ht="12.75" customHeight="1" x14ac:dyDescent="0.2">
      <c r="A36" s="104"/>
      <c r="B36" s="104"/>
      <c r="C36" s="227" t="s">
        <v>5</v>
      </c>
      <c r="D36" s="228"/>
      <c r="E36" s="228"/>
      <c r="F36" s="229"/>
      <c r="G36" s="27"/>
      <c r="P36" s="26"/>
      <c r="Q36" s="26"/>
      <c r="R36" s="26"/>
    </row>
    <row r="37" spans="1:18" s="5" customFormat="1" ht="25.5" x14ac:dyDescent="0.25">
      <c r="A37" s="88" t="s">
        <v>0</v>
      </c>
      <c r="B37" s="88" t="s">
        <v>4</v>
      </c>
      <c r="C37" s="137" t="s">
        <v>166</v>
      </c>
      <c r="D37" s="93" t="s">
        <v>36</v>
      </c>
      <c r="E37" s="93" t="s">
        <v>37</v>
      </c>
      <c r="F37" s="94" t="s">
        <v>21</v>
      </c>
      <c r="G37" s="27"/>
      <c r="M37" s="160"/>
      <c r="N37" s="160"/>
      <c r="O37" s="160"/>
      <c r="P37" s="26"/>
      <c r="Q37" s="26"/>
      <c r="R37" s="26"/>
    </row>
    <row r="38" spans="1:18" s="5" customFormat="1" ht="15" x14ac:dyDescent="0.25">
      <c r="A38" s="234" t="s">
        <v>1</v>
      </c>
      <c r="B38" s="95" t="s">
        <v>22</v>
      </c>
      <c r="C38" s="13">
        <v>11413</v>
      </c>
      <c r="D38" s="45">
        <v>0.72599999999999998</v>
      </c>
      <c r="E38" s="45">
        <v>0.20899999999999999</v>
      </c>
      <c r="F38" s="45">
        <v>6.5000000000000002E-2</v>
      </c>
      <c r="G38" s="27"/>
      <c r="M38" s="160"/>
      <c r="N38" s="160"/>
      <c r="O38" s="160"/>
      <c r="P38" s="26"/>
      <c r="Q38" s="26"/>
      <c r="R38" s="26"/>
    </row>
    <row r="39" spans="1:18" s="5" customFormat="1" x14ac:dyDescent="0.2">
      <c r="A39" s="235"/>
      <c r="B39" s="95" t="s">
        <v>23</v>
      </c>
      <c r="C39" s="13">
        <v>59262</v>
      </c>
      <c r="D39" s="45">
        <v>0.71699999999999997</v>
      </c>
      <c r="E39" s="45">
        <v>0.223</v>
      </c>
      <c r="F39" s="45">
        <v>0.06</v>
      </c>
      <c r="G39" s="27"/>
      <c r="P39" s="26"/>
      <c r="Q39" s="26"/>
      <c r="R39" s="26"/>
    </row>
    <row r="40" spans="1:18" s="5" customFormat="1" x14ac:dyDescent="0.2">
      <c r="A40" s="235"/>
      <c r="B40" s="95" t="s">
        <v>24</v>
      </c>
      <c r="C40" s="13">
        <v>51100</v>
      </c>
      <c r="D40" s="45">
        <v>0.53200000000000003</v>
      </c>
      <c r="E40" s="45">
        <v>0.32900000000000001</v>
      </c>
      <c r="F40" s="45">
        <v>0.13900000000000001</v>
      </c>
      <c r="G40" s="27"/>
      <c r="P40" s="26"/>
      <c r="Q40" s="26"/>
      <c r="R40" s="26"/>
    </row>
    <row r="41" spans="1:18" s="5" customFormat="1" x14ac:dyDescent="0.2">
      <c r="A41" s="235"/>
      <c r="B41" s="96" t="s">
        <v>25</v>
      </c>
      <c r="C41" s="13">
        <v>31735</v>
      </c>
      <c r="D41" s="45">
        <v>0.28799999999999998</v>
      </c>
      <c r="E41" s="45">
        <v>0.40400000000000003</v>
      </c>
      <c r="F41" s="45">
        <v>0.308</v>
      </c>
      <c r="G41" s="27"/>
      <c r="P41" s="26"/>
      <c r="Q41" s="26"/>
      <c r="R41" s="26"/>
    </row>
    <row r="42" spans="1:18" s="5" customFormat="1" x14ac:dyDescent="0.2">
      <c r="A42" s="235"/>
      <c r="B42" s="97" t="s">
        <v>26</v>
      </c>
      <c r="C42" s="13">
        <v>5484</v>
      </c>
      <c r="D42" s="45">
        <v>9.4E-2</v>
      </c>
      <c r="E42" s="45">
        <v>0.32500000000000001</v>
      </c>
      <c r="F42" s="45">
        <v>0.57999999999999996</v>
      </c>
      <c r="G42" s="27"/>
      <c r="P42" s="26"/>
      <c r="Q42" s="26"/>
      <c r="R42" s="26"/>
    </row>
    <row r="43" spans="1:18" s="27" customFormat="1" x14ac:dyDescent="0.2">
      <c r="A43" s="184"/>
      <c r="B43" s="162" t="s">
        <v>296</v>
      </c>
      <c r="C43" s="163">
        <v>158994</v>
      </c>
      <c r="D43" s="164">
        <v>0.55110000000000003</v>
      </c>
      <c r="E43" s="164">
        <v>0.29570000000000002</v>
      </c>
      <c r="F43" s="164">
        <v>0.1532</v>
      </c>
      <c r="P43" s="26"/>
      <c r="Q43" s="26"/>
      <c r="R43" s="26"/>
    </row>
    <row r="44" spans="1:18" s="5" customFormat="1" x14ac:dyDescent="0.2">
      <c r="A44" s="234" t="s">
        <v>2</v>
      </c>
      <c r="B44" s="95" t="s">
        <v>22</v>
      </c>
      <c r="C44" s="13">
        <v>17459</v>
      </c>
      <c r="D44" s="45">
        <v>0.73199999999999998</v>
      </c>
      <c r="E44" s="45">
        <v>0.21299999999999999</v>
      </c>
      <c r="F44" s="45">
        <v>5.5E-2</v>
      </c>
      <c r="G44" s="27"/>
      <c r="P44" s="26"/>
      <c r="Q44" s="26"/>
      <c r="R44" s="26"/>
    </row>
    <row r="45" spans="1:18" s="5" customFormat="1" x14ac:dyDescent="0.2">
      <c r="A45" s="235"/>
      <c r="B45" s="95" t="s">
        <v>23</v>
      </c>
      <c r="C45" s="13">
        <v>79717</v>
      </c>
      <c r="D45" s="45">
        <v>0.69299999999999995</v>
      </c>
      <c r="E45" s="45">
        <v>0.23899999999999999</v>
      </c>
      <c r="F45" s="45">
        <v>6.8000000000000005E-2</v>
      </c>
      <c r="G45" s="27"/>
      <c r="P45" s="26"/>
      <c r="Q45" s="26"/>
      <c r="R45" s="26"/>
    </row>
    <row r="46" spans="1:18" s="5" customFormat="1" x14ac:dyDescent="0.2">
      <c r="A46" s="235"/>
      <c r="B46" s="95" t="s">
        <v>24</v>
      </c>
      <c r="C46" s="13">
        <v>77196</v>
      </c>
      <c r="D46" s="45">
        <v>0.53800000000000003</v>
      </c>
      <c r="E46" s="45">
        <v>0.32300000000000001</v>
      </c>
      <c r="F46" s="45">
        <v>0.13900000000000001</v>
      </c>
      <c r="G46" s="27"/>
      <c r="P46" s="26"/>
      <c r="Q46" s="26"/>
      <c r="R46" s="26"/>
    </row>
    <row r="47" spans="1:18" s="5" customFormat="1" x14ac:dyDescent="0.2">
      <c r="A47" s="235"/>
      <c r="B47" s="96" t="s">
        <v>25</v>
      </c>
      <c r="C47" s="13">
        <v>52078</v>
      </c>
      <c r="D47" s="45">
        <v>0.30099999999999999</v>
      </c>
      <c r="E47" s="45">
        <v>0.38700000000000001</v>
      </c>
      <c r="F47" s="45">
        <v>0.311</v>
      </c>
      <c r="G47" s="27"/>
      <c r="P47" s="26"/>
      <c r="Q47" s="26"/>
      <c r="R47" s="26"/>
    </row>
    <row r="48" spans="1:18" s="5" customFormat="1" x14ac:dyDescent="0.2">
      <c r="A48" s="235"/>
      <c r="B48" s="97" t="s">
        <v>26</v>
      </c>
      <c r="C48" s="13">
        <v>8661</v>
      </c>
      <c r="D48" s="45">
        <v>0.09</v>
      </c>
      <c r="E48" s="45">
        <v>0.314</v>
      </c>
      <c r="F48" s="45">
        <v>0.59599999999999997</v>
      </c>
      <c r="G48" s="27"/>
      <c r="P48" s="26"/>
      <c r="Q48" s="26"/>
      <c r="R48" s="26"/>
    </row>
    <row r="49" spans="1:18" s="27" customFormat="1" x14ac:dyDescent="0.2">
      <c r="A49" s="184"/>
      <c r="B49" s="162" t="s">
        <v>296</v>
      </c>
      <c r="C49" s="163">
        <v>235111</v>
      </c>
      <c r="D49" s="164">
        <v>0.53610000000000002</v>
      </c>
      <c r="E49" s="164">
        <v>0.3004</v>
      </c>
      <c r="F49" s="164">
        <v>0.1636</v>
      </c>
      <c r="P49" s="26"/>
      <c r="Q49" s="26"/>
      <c r="R49" s="26"/>
    </row>
    <row r="50" spans="1:18" s="5" customFormat="1" x14ac:dyDescent="0.2">
      <c r="A50" s="101" t="s">
        <v>41</v>
      </c>
      <c r="B50" s="14"/>
      <c r="C50" s="15"/>
      <c r="D50" s="14"/>
      <c r="E50" s="14"/>
      <c r="F50" s="14"/>
      <c r="G50" s="27"/>
      <c r="P50" s="26"/>
      <c r="Q50" s="26"/>
      <c r="R50" s="26"/>
    </row>
    <row r="51" spans="1:18" x14ac:dyDescent="0.2">
      <c r="G51" s="27"/>
      <c r="P51" s="26"/>
      <c r="Q51" s="26"/>
      <c r="R51" s="26"/>
    </row>
    <row r="52" spans="1:18" x14ac:dyDescent="0.2">
      <c r="G52" s="27"/>
      <c r="P52" s="26"/>
      <c r="Q52" s="26"/>
      <c r="R52" s="26"/>
    </row>
    <row r="53" spans="1:18" x14ac:dyDescent="0.2">
      <c r="G53" s="27"/>
      <c r="P53" s="26"/>
      <c r="Q53" s="26"/>
      <c r="R53" s="26"/>
    </row>
    <row r="54" spans="1:18" ht="12.75" customHeight="1" x14ac:dyDescent="0.2">
      <c r="A54" s="236" t="s">
        <v>254</v>
      </c>
      <c r="B54" s="236"/>
      <c r="C54" s="236"/>
      <c r="D54" s="236"/>
      <c r="E54" s="236"/>
      <c r="F54" s="236"/>
      <c r="G54" s="27"/>
      <c r="P54" s="26"/>
      <c r="Q54" s="26"/>
      <c r="R54" s="26"/>
    </row>
    <row r="55" spans="1:18" ht="21.75" customHeight="1" x14ac:dyDescent="0.2">
      <c r="A55" s="237"/>
      <c r="B55" s="237"/>
      <c r="C55" s="237"/>
      <c r="D55" s="237"/>
      <c r="E55" s="237"/>
      <c r="F55" s="237"/>
      <c r="G55" s="27"/>
      <c r="P55" s="26"/>
      <c r="Q55" s="26"/>
      <c r="R55" s="26"/>
    </row>
    <row r="56" spans="1:18" x14ac:dyDescent="0.2">
      <c r="A56" s="104"/>
      <c r="B56" s="104"/>
      <c r="C56" s="227" t="s">
        <v>5</v>
      </c>
      <c r="D56" s="228"/>
      <c r="E56" s="228"/>
      <c r="F56" s="229"/>
      <c r="G56" s="27"/>
      <c r="P56" s="26"/>
      <c r="Q56" s="26"/>
      <c r="R56" s="26"/>
    </row>
    <row r="57" spans="1:18" ht="25.5" x14ac:dyDescent="0.25">
      <c r="A57" s="88" t="s">
        <v>3</v>
      </c>
      <c r="B57" s="88" t="s">
        <v>4</v>
      </c>
      <c r="C57" s="137" t="s">
        <v>166</v>
      </c>
      <c r="D57" s="93" t="s">
        <v>36</v>
      </c>
      <c r="E57" s="93" t="s">
        <v>37</v>
      </c>
      <c r="F57" s="94" t="s">
        <v>21</v>
      </c>
      <c r="G57" s="27"/>
      <c r="M57" s="160"/>
      <c r="N57" s="160"/>
      <c r="O57" s="160"/>
      <c r="P57" s="26"/>
      <c r="Q57" s="26"/>
      <c r="R57" s="26"/>
    </row>
    <row r="58" spans="1:18" ht="15" x14ac:dyDescent="0.25">
      <c r="A58" s="231" t="s">
        <v>45</v>
      </c>
      <c r="B58" s="95" t="s">
        <v>22</v>
      </c>
      <c r="C58" s="13">
        <v>12151</v>
      </c>
      <c r="D58" s="45">
        <v>0.73899999999999999</v>
      </c>
      <c r="E58" s="45">
        <v>0.214</v>
      </c>
      <c r="F58" s="45">
        <v>4.7E-2</v>
      </c>
      <c r="G58" s="27"/>
      <c r="M58" s="160"/>
      <c r="N58" s="160"/>
      <c r="O58" s="160"/>
      <c r="P58" s="26"/>
      <c r="Q58" s="26"/>
      <c r="R58" s="26"/>
    </row>
    <row r="59" spans="1:18" x14ac:dyDescent="0.2">
      <c r="A59" s="232"/>
      <c r="B59" s="95" t="s">
        <v>23</v>
      </c>
      <c r="C59" s="13">
        <v>55093</v>
      </c>
      <c r="D59" s="45">
        <v>0.68100000000000005</v>
      </c>
      <c r="E59" s="45">
        <v>0.25</v>
      </c>
      <c r="F59" s="45">
        <v>6.9000000000000006E-2</v>
      </c>
      <c r="G59" s="27"/>
      <c r="P59" s="26"/>
      <c r="Q59" s="26"/>
      <c r="R59" s="26"/>
    </row>
    <row r="60" spans="1:18" x14ac:dyDescent="0.2">
      <c r="A60" s="232"/>
      <c r="B60" s="95" t="s">
        <v>24</v>
      </c>
      <c r="C60" s="13">
        <v>51148</v>
      </c>
      <c r="D60" s="45">
        <v>0.501</v>
      </c>
      <c r="E60" s="45">
        <v>0.34599999999999997</v>
      </c>
      <c r="F60" s="45">
        <v>0.154</v>
      </c>
      <c r="G60" s="27"/>
      <c r="H60" s="15"/>
      <c r="P60" s="26"/>
      <c r="Q60" s="26"/>
      <c r="R60" s="26"/>
    </row>
    <row r="61" spans="1:18" x14ac:dyDescent="0.2">
      <c r="A61" s="232"/>
      <c r="B61" s="96" t="s">
        <v>25</v>
      </c>
      <c r="C61" s="13">
        <v>36828</v>
      </c>
      <c r="D61" s="45">
        <v>0.26200000000000001</v>
      </c>
      <c r="E61" s="45">
        <v>0.4</v>
      </c>
      <c r="F61" s="45">
        <v>0.33800000000000002</v>
      </c>
      <c r="G61" s="27"/>
      <c r="P61" s="26"/>
      <c r="Q61" s="26"/>
      <c r="R61" s="26"/>
    </row>
    <row r="62" spans="1:18" x14ac:dyDescent="0.2">
      <c r="A62" s="232"/>
      <c r="B62" s="97" t="s">
        <v>26</v>
      </c>
      <c r="C62" s="13">
        <v>6625</v>
      </c>
      <c r="D62" s="45">
        <v>7.5999999999999998E-2</v>
      </c>
      <c r="E62" s="45">
        <v>0.308</v>
      </c>
      <c r="F62" s="45">
        <v>0.61599999999999999</v>
      </c>
      <c r="G62" s="27"/>
      <c r="P62" s="26"/>
      <c r="Q62" s="26"/>
      <c r="R62" s="26"/>
    </row>
    <row r="63" spans="1:18" s="26" customFormat="1" ht="12.75" customHeight="1" x14ac:dyDescent="0.2">
      <c r="A63" s="233"/>
      <c r="B63" s="162" t="s">
        <v>296</v>
      </c>
      <c r="C63" s="163">
        <v>161845</v>
      </c>
      <c r="D63" s="164">
        <v>0.5081</v>
      </c>
      <c r="E63" s="164">
        <v>0.31409999999999999</v>
      </c>
      <c r="F63" s="164">
        <v>0.1779</v>
      </c>
      <c r="G63" s="27"/>
    </row>
    <row r="64" spans="1:18" x14ac:dyDescent="0.2">
      <c r="A64" s="234" t="s">
        <v>39</v>
      </c>
      <c r="B64" s="95" t="s">
        <v>22</v>
      </c>
      <c r="C64" s="13">
        <v>5098</v>
      </c>
      <c r="D64" s="45">
        <v>0.71799999999999997</v>
      </c>
      <c r="E64" s="45">
        <v>0.20899999999999999</v>
      </c>
      <c r="F64" s="45">
        <v>7.1999999999999995E-2</v>
      </c>
      <c r="G64" s="27"/>
      <c r="P64" s="26"/>
      <c r="Q64" s="26"/>
      <c r="R64" s="26"/>
    </row>
    <row r="65" spans="1:18" x14ac:dyDescent="0.2">
      <c r="A65" s="235"/>
      <c r="B65" s="95" t="s">
        <v>23</v>
      </c>
      <c r="C65" s="13">
        <v>23941</v>
      </c>
      <c r="D65" s="45">
        <v>0.72199999999999998</v>
      </c>
      <c r="E65" s="45">
        <v>0.215</v>
      </c>
      <c r="F65" s="45">
        <v>6.3E-2</v>
      </c>
      <c r="G65" s="27"/>
      <c r="P65" s="26"/>
      <c r="Q65" s="26"/>
      <c r="R65" s="26"/>
    </row>
    <row r="66" spans="1:18" x14ac:dyDescent="0.2">
      <c r="A66" s="235"/>
      <c r="B66" s="95" t="s">
        <v>24</v>
      </c>
      <c r="C66" s="13">
        <v>25631</v>
      </c>
      <c r="D66" s="45">
        <v>0.61599999999999999</v>
      </c>
      <c r="E66" s="45">
        <v>0.27700000000000002</v>
      </c>
      <c r="F66" s="45">
        <v>0.107</v>
      </c>
      <c r="G66" s="27"/>
      <c r="P66" s="26"/>
      <c r="Q66" s="26"/>
      <c r="R66" s="26"/>
    </row>
    <row r="67" spans="1:18" x14ac:dyDescent="0.2">
      <c r="A67" s="235"/>
      <c r="B67" s="96" t="s">
        <v>25</v>
      </c>
      <c r="C67" s="13">
        <v>14972</v>
      </c>
      <c r="D67" s="45">
        <v>0.40200000000000002</v>
      </c>
      <c r="E67" s="45">
        <v>0.35499999999999998</v>
      </c>
      <c r="F67" s="45">
        <v>0.24299999999999999</v>
      </c>
      <c r="G67" s="27"/>
      <c r="P67" s="26"/>
      <c r="Q67" s="26"/>
      <c r="R67" s="26"/>
    </row>
    <row r="68" spans="1:18" x14ac:dyDescent="0.2">
      <c r="A68" s="235"/>
      <c r="B68" s="97" t="s">
        <v>26</v>
      </c>
      <c r="C68" s="13">
        <v>1977</v>
      </c>
      <c r="D68" s="45">
        <v>0.14099999999999999</v>
      </c>
      <c r="E68" s="45">
        <v>0.33600000000000002</v>
      </c>
      <c r="F68" s="45">
        <v>0.52300000000000002</v>
      </c>
      <c r="G68" s="27"/>
      <c r="P68" s="26"/>
      <c r="Q68" s="26"/>
      <c r="R68" s="26"/>
    </row>
    <row r="69" spans="1:18" s="26" customFormat="1" x14ac:dyDescent="0.2">
      <c r="A69" s="184"/>
      <c r="B69" s="162" t="s">
        <v>296</v>
      </c>
      <c r="C69" s="163">
        <v>71619</v>
      </c>
      <c r="D69" s="164">
        <v>0.60089999999999999</v>
      </c>
      <c r="E69" s="164">
        <v>0.26919999999999999</v>
      </c>
      <c r="F69" s="164">
        <v>0.12990000000000002</v>
      </c>
      <c r="G69" s="27"/>
    </row>
    <row r="70" spans="1:18" x14ac:dyDescent="0.2">
      <c r="A70" s="101" t="s">
        <v>40</v>
      </c>
      <c r="B70" s="14"/>
      <c r="D70" s="14"/>
      <c r="E70" s="14"/>
      <c r="F70" s="14"/>
      <c r="G70" s="27"/>
      <c r="P70" s="26"/>
      <c r="Q70" s="26"/>
      <c r="R70" s="26"/>
    </row>
    <row r="71" spans="1:18" x14ac:dyDescent="0.2">
      <c r="G71" s="27"/>
      <c r="P71" s="26"/>
      <c r="Q71" s="26"/>
      <c r="R71" s="26"/>
    </row>
    <row r="72" spans="1:18" x14ac:dyDescent="0.2">
      <c r="G72" s="27"/>
      <c r="P72" s="26"/>
      <c r="Q72" s="26"/>
      <c r="R72" s="26"/>
    </row>
    <row r="73" spans="1:18" x14ac:dyDescent="0.2">
      <c r="G73" s="27"/>
      <c r="P73" s="26"/>
      <c r="Q73" s="26"/>
      <c r="R73" s="26"/>
    </row>
    <row r="74" spans="1:18" x14ac:dyDescent="0.2">
      <c r="A74" s="236" t="s">
        <v>255</v>
      </c>
      <c r="B74" s="236"/>
      <c r="C74" s="236"/>
      <c r="D74" s="236"/>
      <c r="E74" s="236"/>
      <c r="F74" s="236"/>
      <c r="G74" s="27"/>
      <c r="P74" s="26"/>
      <c r="Q74" s="26"/>
      <c r="R74" s="26"/>
    </row>
    <row r="75" spans="1:18" ht="12.75" customHeight="1" x14ac:dyDescent="0.2">
      <c r="A75" s="236"/>
      <c r="B75" s="236"/>
      <c r="C75" s="236"/>
      <c r="D75" s="236"/>
      <c r="E75" s="236"/>
      <c r="F75" s="236"/>
      <c r="G75" s="27"/>
      <c r="P75" s="26"/>
      <c r="Q75" s="26"/>
      <c r="R75" s="26"/>
    </row>
    <row r="76" spans="1:18" x14ac:dyDescent="0.2">
      <c r="A76" s="42"/>
      <c r="B76" s="42"/>
      <c r="C76" s="227" t="s">
        <v>5</v>
      </c>
      <c r="D76" s="228"/>
      <c r="E76" s="228"/>
      <c r="F76" s="229"/>
      <c r="G76" s="27"/>
      <c r="P76" s="26"/>
      <c r="Q76" s="26"/>
      <c r="R76" s="26"/>
    </row>
    <row r="77" spans="1:18" ht="25.5" x14ac:dyDescent="0.25">
      <c r="A77" s="88" t="s">
        <v>3</v>
      </c>
      <c r="B77" s="88" t="s">
        <v>4</v>
      </c>
      <c r="C77" s="137" t="s">
        <v>166</v>
      </c>
      <c r="D77" s="93" t="s">
        <v>36</v>
      </c>
      <c r="E77" s="93" t="s">
        <v>37</v>
      </c>
      <c r="F77" s="94" t="s">
        <v>21</v>
      </c>
      <c r="G77" s="27"/>
      <c r="M77" s="160"/>
      <c r="N77" s="160"/>
      <c r="O77" s="160"/>
      <c r="P77" s="26"/>
      <c r="Q77" s="26"/>
      <c r="R77" s="26"/>
    </row>
    <row r="78" spans="1:18" ht="15" x14ac:dyDescent="0.25">
      <c r="A78" s="231" t="s">
        <v>45</v>
      </c>
      <c r="B78" s="95" t="s">
        <v>22</v>
      </c>
      <c r="C78" s="13">
        <v>7547</v>
      </c>
      <c r="D78" s="45">
        <v>0.75700000000000001</v>
      </c>
      <c r="E78" s="45">
        <v>0.19400000000000001</v>
      </c>
      <c r="F78" s="45">
        <v>4.9000000000000002E-2</v>
      </c>
      <c r="G78" s="27"/>
      <c r="H78" s="15"/>
      <c r="M78" s="160"/>
      <c r="N78" s="160"/>
      <c r="O78" s="160"/>
      <c r="P78" s="26"/>
      <c r="Q78" s="26"/>
      <c r="R78" s="26"/>
    </row>
    <row r="79" spans="1:18" x14ac:dyDescent="0.2">
      <c r="A79" s="232"/>
      <c r="B79" s="95" t="s">
        <v>23</v>
      </c>
      <c r="C79" s="13">
        <v>43041</v>
      </c>
      <c r="D79" s="45">
        <v>0.71599999999999997</v>
      </c>
      <c r="E79" s="45">
        <v>0.22700000000000001</v>
      </c>
      <c r="F79" s="45">
        <v>5.7000000000000002E-2</v>
      </c>
      <c r="G79" s="27"/>
      <c r="P79" s="26"/>
      <c r="Q79" s="26"/>
      <c r="R79" s="26"/>
    </row>
    <row r="80" spans="1:18" x14ac:dyDescent="0.2">
      <c r="A80" s="232"/>
      <c r="B80" s="95" t="s">
        <v>24</v>
      </c>
      <c r="C80" s="13">
        <v>36542</v>
      </c>
      <c r="D80" s="45">
        <v>0.51</v>
      </c>
      <c r="E80" s="45">
        <v>0.34399999999999997</v>
      </c>
      <c r="F80" s="45">
        <v>0.14499999999999999</v>
      </c>
      <c r="G80" s="27"/>
      <c r="P80" s="26"/>
      <c r="Q80" s="26"/>
      <c r="R80" s="26"/>
    </row>
    <row r="81" spans="1:18" x14ac:dyDescent="0.2">
      <c r="A81" s="232"/>
      <c r="B81" s="96" t="s">
        <v>25</v>
      </c>
      <c r="C81" s="13">
        <v>24117</v>
      </c>
      <c r="D81" s="45">
        <v>0.26200000000000001</v>
      </c>
      <c r="E81" s="45">
        <v>0.41799999999999998</v>
      </c>
      <c r="F81" s="45">
        <v>0.32</v>
      </c>
      <c r="G81" s="27"/>
      <c r="P81" s="26"/>
      <c r="Q81" s="26"/>
      <c r="R81" s="26"/>
    </row>
    <row r="82" spans="1:18" x14ac:dyDescent="0.2">
      <c r="A82" s="232"/>
      <c r="B82" s="97" t="s">
        <v>26</v>
      </c>
      <c r="C82" s="13">
        <v>4341</v>
      </c>
      <c r="D82" s="45">
        <v>8.4000000000000005E-2</v>
      </c>
      <c r="E82" s="45">
        <v>0.33300000000000002</v>
      </c>
      <c r="F82" s="45">
        <v>0.58299999999999996</v>
      </c>
      <c r="G82" s="27"/>
      <c r="P82" s="26"/>
      <c r="Q82" s="26"/>
      <c r="R82" s="26"/>
    </row>
    <row r="83" spans="1:18" s="26" customFormat="1" x14ac:dyDescent="0.2">
      <c r="A83" s="233"/>
      <c r="B83" s="162" t="s">
        <v>296</v>
      </c>
      <c r="C83" s="163">
        <v>115588</v>
      </c>
      <c r="D83" s="164">
        <v>0.53510000000000002</v>
      </c>
      <c r="E83" s="164">
        <v>0.30590000000000001</v>
      </c>
      <c r="F83" s="164">
        <v>0.15909999999999999</v>
      </c>
      <c r="G83" s="27"/>
    </row>
    <row r="84" spans="1:18" x14ac:dyDescent="0.2">
      <c r="A84" s="234" t="s">
        <v>39</v>
      </c>
      <c r="B84" s="95" t="s">
        <v>22</v>
      </c>
      <c r="C84" s="13">
        <v>3714</v>
      </c>
      <c r="D84" s="45">
        <v>0.66800000000000004</v>
      </c>
      <c r="E84" s="45">
        <v>0.23499999999999999</v>
      </c>
      <c r="F84" s="45">
        <v>9.7000000000000003E-2</v>
      </c>
      <c r="G84" s="27"/>
      <c r="P84" s="26"/>
      <c r="Q84" s="26"/>
      <c r="R84" s="26"/>
    </row>
    <row r="85" spans="1:18" x14ac:dyDescent="0.2">
      <c r="A85" s="235"/>
      <c r="B85" s="95" t="s">
        <v>23</v>
      </c>
      <c r="C85" s="13">
        <v>15745</v>
      </c>
      <c r="D85" s="45">
        <v>0.72199999999999998</v>
      </c>
      <c r="E85" s="45">
        <v>0.21099999999999999</v>
      </c>
      <c r="F85" s="45">
        <v>6.7000000000000004E-2</v>
      </c>
      <c r="G85" s="27"/>
      <c r="P85" s="26"/>
      <c r="Q85" s="26"/>
      <c r="R85" s="26"/>
    </row>
    <row r="86" spans="1:18" x14ac:dyDescent="0.2">
      <c r="A86" s="235"/>
      <c r="B86" s="95" t="s">
        <v>24</v>
      </c>
      <c r="C86" s="13">
        <v>14193</v>
      </c>
      <c r="D86" s="45">
        <v>0.59099999999999997</v>
      </c>
      <c r="E86" s="45">
        <v>0.28799999999999998</v>
      </c>
      <c r="F86" s="45">
        <v>0.121</v>
      </c>
      <c r="G86" s="27"/>
      <c r="P86" s="26"/>
      <c r="Q86" s="26"/>
      <c r="R86" s="26"/>
    </row>
    <row r="87" spans="1:18" x14ac:dyDescent="0.2">
      <c r="A87" s="235"/>
      <c r="B87" s="96" t="s">
        <v>25</v>
      </c>
      <c r="C87" s="13">
        <v>7383</v>
      </c>
      <c r="D87" s="45">
        <v>0.38</v>
      </c>
      <c r="E87" s="45">
        <v>0.35399999999999998</v>
      </c>
      <c r="F87" s="45">
        <v>0.26600000000000001</v>
      </c>
      <c r="G87" s="27"/>
      <c r="P87" s="26"/>
      <c r="Q87" s="26"/>
      <c r="R87" s="26"/>
    </row>
    <row r="88" spans="1:18" x14ac:dyDescent="0.2">
      <c r="A88" s="235"/>
      <c r="B88" s="97" t="s">
        <v>26</v>
      </c>
      <c r="C88" s="13">
        <v>1101</v>
      </c>
      <c r="D88" s="45">
        <v>0.13600000000000001</v>
      </c>
      <c r="E88" s="45">
        <v>0.29899999999999999</v>
      </c>
      <c r="F88" s="45">
        <v>0.56499999999999995</v>
      </c>
      <c r="G88" s="27"/>
      <c r="P88" s="26"/>
      <c r="Q88" s="26"/>
      <c r="R88" s="26"/>
    </row>
    <row r="89" spans="1:18" s="26" customFormat="1" x14ac:dyDescent="0.2">
      <c r="A89" s="184"/>
      <c r="B89" s="162" t="s">
        <v>296</v>
      </c>
      <c r="C89" s="163">
        <v>42136</v>
      </c>
      <c r="D89" s="164">
        <v>0.59789999999999999</v>
      </c>
      <c r="E89" s="164">
        <v>0.2666</v>
      </c>
      <c r="F89" s="164">
        <v>0.13550000000000001</v>
      </c>
      <c r="G89" s="27"/>
    </row>
    <row r="90" spans="1:18" x14ac:dyDescent="0.2">
      <c r="A90" s="101" t="s">
        <v>40</v>
      </c>
      <c r="B90" s="14"/>
      <c r="D90" s="14"/>
      <c r="E90" s="14"/>
      <c r="F90" s="14"/>
      <c r="P90" s="26"/>
      <c r="Q90" s="26"/>
      <c r="R90" s="26"/>
    </row>
    <row r="91" spans="1:18" x14ac:dyDescent="0.2">
      <c r="P91" s="26"/>
      <c r="Q91" s="26"/>
      <c r="R91" s="26"/>
    </row>
    <row r="92" spans="1:18" x14ac:dyDescent="0.2">
      <c r="P92" s="26"/>
      <c r="Q92" s="26"/>
      <c r="R92" s="26"/>
    </row>
    <row r="93" spans="1:18" x14ac:dyDescent="0.2">
      <c r="P93" s="26"/>
      <c r="Q93" s="26"/>
      <c r="R93" s="26"/>
    </row>
    <row r="94" spans="1:18" x14ac:dyDescent="0.2">
      <c r="P94" s="26"/>
      <c r="Q94" s="26"/>
      <c r="R94" s="26"/>
    </row>
  </sheetData>
  <mergeCells count="18">
    <mergeCell ref="A78:A83"/>
    <mergeCell ref="A84:A89"/>
    <mergeCell ref="A34:F35"/>
    <mergeCell ref="C36:F36"/>
    <mergeCell ref="A24:A29"/>
    <mergeCell ref="A38:A43"/>
    <mergeCell ref="A44:A49"/>
    <mergeCell ref="C76:F76"/>
    <mergeCell ref="A54:F55"/>
    <mergeCell ref="C56:F56"/>
    <mergeCell ref="A74:F75"/>
    <mergeCell ref="A58:A63"/>
    <mergeCell ref="A64:A69"/>
    <mergeCell ref="A3:E4"/>
    <mergeCell ref="B5:E5"/>
    <mergeCell ref="A15:F15"/>
    <mergeCell ref="C16:F16"/>
    <mergeCell ref="A18:A23"/>
  </mergeCells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89"/>
  <sheetViews>
    <sheetView topLeftCell="A58" workbookViewId="0">
      <selection activeCell="C96" sqref="C96"/>
    </sheetView>
  </sheetViews>
  <sheetFormatPr defaultColWidth="9.140625" defaultRowHeight="12.75" customHeight="1" x14ac:dyDescent="0.2"/>
  <cols>
    <col min="1" max="1" width="15.85546875" style="7" bestFit="1" customWidth="1"/>
    <col min="2" max="2" width="15.7109375" style="7" customWidth="1"/>
    <col min="3" max="6" width="11.7109375" style="7" customWidth="1"/>
    <col min="7" max="8" width="10.7109375" style="7" customWidth="1"/>
    <col min="9" max="16384" width="9.140625" style="7"/>
  </cols>
  <sheetData>
    <row r="1" spans="1:15" ht="12.75" customHeight="1" x14ac:dyDescent="0.25">
      <c r="A1"/>
    </row>
    <row r="2" spans="1:15" ht="12.75" customHeight="1" x14ac:dyDescent="0.2">
      <c r="A2" s="9"/>
      <c r="B2" s="9"/>
      <c r="C2" s="9"/>
      <c r="D2" s="9"/>
      <c r="E2" s="9"/>
    </row>
    <row r="3" spans="1:15" ht="12.75" customHeight="1" x14ac:dyDescent="0.2">
      <c r="A3" s="236" t="s">
        <v>256</v>
      </c>
      <c r="B3" s="236"/>
      <c r="C3" s="236"/>
      <c r="D3" s="236"/>
      <c r="E3" s="236"/>
      <c r="F3" s="23"/>
      <c r="G3" s="23"/>
      <c r="H3" s="23"/>
    </row>
    <row r="4" spans="1:15" ht="12.75" customHeight="1" x14ac:dyDescent="0.2">
      <c r="A4" s="237"/>
      <c r="B4" s="237"/>
      <c r="C4" s="237"/>
      <c r="D4" s="237"/>
      <c r="E4" s="237"/>
      <c r="F4" s="23"/>
      <c r="G4" s="23"/>
      <c r="H4" s="23"/>
    </row>
    <row r="5" spans="1:15" ht="15" customHeight="1" x14ac:dyDescent="0.2">
      <c r="A5" s="40"/>
      <c r="B5" s="227" t="s">
        <v>5</v>
      </c>
      <c r="C5" s="228"/>
      <c r="D5" s="228"/>
      <c r="E5" s="229"/>
    </row>
    <row r="6" spans="1:15" ht="24.95" customHeight="1" x14ac:dyDescent="0.2">
      <c r="A6" s="58" t="s">
        <v>6</v>
      </c>
      <c r="B6" s="137" t="s">
        <v>166</v>
      </c>
      <c r="C6" s="93" t="s">
        <v>36</v>
      </c>
      <c r="D6" s="93" t="s">
        <v>37</v>
      </c>
      <c r="E6" s="94" t="s">
        <v>21</v>
      </c>
      <c r="M6" s="159"/>
      <c r="N6" s="159"/>
      <c r="O6" s="159"/>
    </row>
    <row r="7" spans="1:15" ht="12.75" customHeight="1" x14ac:dyDescent="0.2">
      <c r="A7" s="95" t="s">
        <v>22</v>
      </c>
      <c r="B7" s="13">
        <v>61621</v>
      </c>
      <c r="C7" s="45">
        <v>0.80500000000000005</v>
      </c>
      <c r="D7" s="45">
        <v>0.16700000000000001</v>
      </c>
      <c r="E7" s="45">
        <v>2.9000000000000001E-2</v>
      </c>
    </row>
    <row r="8" spans="1:15" ht="12.75" customHeight="1" x14ac:dyDescent="0.2">
      <c r="A8" s="95" t="s">
        <v>23</v>
      </c>
      <c r="B8" s="13">
        <v>85839</v>
      </c>
      <c r="C8" s="45">
        <v>0.72299999999999998</v>
      </c>
      <c r="D8" s="45">
        <v>0.224</v>
      </c>
      <c r="E8" s="45">
        <v>5.2999999999999999E-2</v>
      </c>
    </row>
    <row r="9" spans="1:15" ht="12.75" customHeight="1" x14ac:dyDescent="0.2">
      <c r="A9" s="95" t="s">
        <v>24</v>
      </c>
      <c r="B9" s="13">
        <v>64565</v>
      </c>
      <c r="C9" s="45">
        <v>0.621</v>
      </c>
      <c r="D9" s="45">
        <v>0.28699999999999998</v>
      </c>
      <c r="E9" s="45">
        <v>9.1999999999999998E-2</v>
      </c>
    </row>
    <row r="10" spans="1:15" ht="12.75" customHeight="1" x14ac:dyDescent="0.2">
      <c r="A10" s="96" t="s">
        <v>25</v>
      </c>
      <c r="B10" s="13">
        <v>77005</v>
      </c>
      <c r="C10" s="45">
        <v>0.49</v>
      </c>
      <c r="D10" s="45">
        <v>0.34799999999999998</v>
      </c>
      <c r="E10" s="45">
        <v>0.16200000000000001</v>
      </c>
    </row>
    <row r="11" spans="1:15" ht="12.75" customHeight="1" x14ac:dyDescent="0.2">
      <c r="A11" s="97" t="s">
        <v>26</v>
      </c>
      <c r="B11" s="13">
        <v>130300</v>
      </c>
      <c r="C11" s="45">
        <v>0.30099999999999999</v>
      </c>
      <c r="D11" s="45">
        <v>0.38200000000000001</v>
      </c>
      <c r="E11" s="45">
        <v>0.317</v>
      </c>
    </row>
    <row r="12" spans="1:15" ht="12.75" customHeight="1" x14ac:dyDescent="0.2">
      <c r="A12" s="165" t="s">
        <v>296</v>
      </c>
      <c r="B12" s="166">
        <v>419330</v>
      </c>
      <c r="C12" s="169">
        <v>0.54520000000000002</v>
      </c>
      <c r="D12" s="169">
        <v>0.29719999999999996</v>
      </c>
      <c r="E12" s="169">
        <v>0.1575</v>
      </c>
      <c r="F12" s="8"/>
    </row>
    <row r="13" spans="1:15" ht="12.75" customHeight="1" x14ac:dyDescent="0.2">
      <c r="A13" s="101"/>
      <c r="B13" s="8"/>
    </row>
    <row r="16" spans="1:15" ht="12.75" customHeight="1" x14ac:dyDescent="0.2">
      <c r="A16" s="175" t="s">
        <v>257</v>
      </c>
      <c r="B16" s="175"/>
      <c r="C16" s="175"/>
      <c r="D16" s="175"/>
      <c r="E16" s="175"/>
      <c r="F16" s="175"/>
    </row>
    <row r="17" spans="1:15" ht="12.75" customHeight="1" x14ac:dyDescent="0.2">
      <c r="A17" s="175"/>
      <c r="B17" s="175"/>
      <c r="C17" s="175"/>
      <c r="D17" s="175"/>
      <c r="E17" s="175"/>
      <c r="F17" s="175"/>
    </row>
    <row r="18" spans="1:15" ht="12.75" customHeight="1" x14ac:dyDescent="0.2">
      <c r="A18" s="104"/>
      <c r="B18" s="104"/>
      <c r="C18" s="227" t="s">
        <v>5</v>
      </c>
      <c r="D18" s="228"/>
      <c r="E18" s="228"/>
      <c r="F18" s="229"/>
    </row>
    <row r="19" spans="1:15" ht="24.95" customHeight="1" x14ac:dyDescent="0.25">
      <c r="A19" s="88" t="s">
        <v>3</v>
      </c>
      <c r="B19" s="88" t="s">
        <v>6</v>
      </c>
      <c r="C19" s="137" t="s">
        <v>166</v>
      </c>
      <c r="D19" s="93" t="s">
        <v>36</v>
      </c>
      <c r="E19" s="93" t="s">
        <v>37</v>
      </c>
      <c r="F19" s="94" t="s">
        <v>21</v>
      </c>
      <c r="M19" s="160"/>
      <c r="N19" s="160"/>
      <c r="O19" s="160"/>
    </row>
    <row r="20" spans="1:15" ht="12.75" customHeight="1" x14ac:dyDescent="0.25">
      <c r="A20" s="231" t="s">
        <v>45</v>
      </c>
      <c r="B20" s="95" t="s">
        <v>22</v>
      </c>
      <c r="C20" s="13">
        <v>51464</v>
      </c>
      <c r="D20" s="45">
        <v>0.78900000000000003</v>
      </c>
      <c r="E20" s="45">
        <v>0.18</v>
      </c>
      <c r="F20" s="45">
        <v>3.1E-2</v>
      </c>
      <c r="M20" s="160"/>
      <c r="N20" s="160"/>
      <c r="O20" s="160"/>
    </row>
    <row r="21" spans="1:15" ht="12.75" customHeight="1" x14ac:dyDescent="0.2">
      <c r="A21" s="232"/>
      <c r="B21" s="95" t="s">
        <v>23</v>
      </c>
      <c r="C21" s="13">
        <v>65746</v>
      </c>
      <c r="D21" s="45">
        <v>0.68300000000000005</v>
      </c>
      <c r="E21" s="45">
        <v>0.254</v>
      </c>
      <c r="F21" s="45">
        <v>6.3E-2</v>
      </c>
      <c r="H21" s="15"/>
    </row>
    <row r="22" spans="1:15" ht="12.75" customHeight="1" x14ac:dyDescent="0.2">
      <c r="A22" s="232"/>
      <c r="B22" s="95" t="s">
        <v>24</v>
      </c>
      <c r="C22" s="13">
        <v>45589</v>
      </c>
      <c r="D22" s="45">
        <v>0.55800000000000005</v>
      </c>
      <c r="E22" s="45">
        <v>0.32900000000000001</v>
      </c>
      <c r="F22" s="45">
        <v>0.113</v>
      </c>
    </row>
    <row r="23" spans="1:15" ht="12.75" customHeight="1" x14ac:dyDescent="0.2">
      <c r="A23" s="232"/>
      <c r="B23" s="96" t="s">
        <v>25</v>
      </c>
      <c r="C23" s="13">
        <v>52779</v>
      </c>
      <c r="D23" s="45">
        <v>0.42299999999999999</v>
      </c>
      <c r="E23" s="45">
        <v>0.38</v>
      </c>
      <c r="F23" s="45">
        <v>0.19700000000000001</v>
      </c>
    </row>
    <row r="24" spans="1:15" ht="12.75" customHeight="1" x14ac:dyDescent="0.2">
      <c r="A24" s="232"/>
      <c r="B24" s="97" t="s">
        <v>26</v>
      </c>
      <c r="C24" s="13">
        <v>80402</v>
      </c>
      <c r="D24" s="45">
        <v>0.26200000000000001</v>
      </c>
      <c r="E24" s="45">
        <v>0.38200000000000001</v>
      </c>
      <c r="F24" s="45">
        <v>0.35599999999999998</v>
      </c>
      <c r="G24" s="8"/>
    </row>
    <row r="25" spans="1:15" ht="12.75" customHeight="1" x14ac:dyDescent="0.2">
      <c r="A25" s="233"/>
      <c r="B25" s="162" t="s">
        <v>296</v>
      </c>
      <c r="C25" s="163">
        <v>295980</v>
      </c>
      <c r="D25" s="168">
        <v>0.52149999999999996</v>
      </c>
      <c r="E25" s="168">
        <v>0.30969999999999998</v>
      </c>
      <c r="F25" s="168">
        <v>0.16889999999999999</v>
      </c>
      <c r="G25" s="8"/>
    </row>
    <row r="26" spans="1:15" ht="12.75" customHeight="1" x14ac:dyDescent="0.2">
      <c r="A26" s="234" t="s">
        <v>39</v>
      </c>
      <c r="B26" s="95" t="s">
        <v>22</v>
      </c>
      <c r="C26" s="13">
        <v>9576</v>
      </c>
      <c r="D26" s="45">
        <v>0.88500000000000001</v>
      </c>
      <c r="E26" s="45">
        <v>9.9000000000000005E-2</v>
      </c>
      <c r="F26" s="45">
        <v>1.6E-2</v>
      </c>
      <c r="G26" s="8"/>
    </row>
    <row r="27" spans="1:15" ht="12.75" customHeight="1" x14ac:dyDescent="0.2">
      <c r="A27" s="235"/>
      <c r="B27" s="95" t="s">
        <v>23</v>
      </c>
      <c r="C27" s="13">
        <v>19597</v>
      </c>
      <c r="D27" s="45">
        <v>0.85599999999999998</v>
      </c>
      <c r="E27" s="45">
        <v>0.123</v>
      </c>
      <c r="F27" s="45">
        <v>2.1000000000000001E-2</v>
      </c>
      <c r="G27" s="8"/>
    </row>
    <row r="28" spans="1:15" ht="12.75" customHeight="1" x14ac:dyDescent="0.2">
      <c r="A28" s="235"/>
      <c r="B28" s="95" t="s">
        <v>24</v>
      </c>
      <c r="C28" s="13">
        <v>18671</v>
      </c>
      <c r="D28" s="45">
        <v>0.77500000000000002</v>
      </c>
      <c r="E28" s="45">
        <v>0.186</v>
      </c>
      <c r="F28" s="45">
        <v>3.9E-2</v>
      </c>
      <c r="G28" s="8"/>
    </row>
    <row r="29" spans="1:15" ht="12.75" customHeight="1" x14ac:dyDescent="0.2">
      <c r="A29" s="235"/>
      <c r="B29" s="96" t="s">
        <v>25</v>
      </c>
      <c r="C29" s="13">
        <v>23885</v>
      </c>
      <c r="D29" s="45">
        <v>0.63500000000000001</v>
      </c>
      <c r="E29" s="45">
        <v>0.28000000000000003</v>
      </c>
      <c r="F29" s="45">
        <v>8.5999999999999993E-2</v>
      </c>
      <c r="G29" s="8"/>
    </row>
    <row r="30" spans="1:15" ht="12.75" customHeight="1" x14ac:dyDescent="0.2">
      <c r="A30" s="235"/>
      <c r="B30" s="97" t="s">
        <v>26</v>
      </c>
      <c r="C30" s="13">
        <v>49296</v>
      </c>
      <c r="D30" s="45">
        <v>0.36399999999999999</v>
      </c>
      <c r="E30" s="45">
        <v>0.38200000000000001</v>
      </c>
      <c r="F30" s="45">
        <v>0.253</v>
      </c>
      <c r="G30" s="8"/>
    </row>
    <row r="31" spans="1:15" ht="12.75" customHeight="1" x14ac:dyDescent="0.2">
      <c r="A31" s="184"/>
      <c r="B31" s="162" t="s">
        <v>296</v>
      </c>
      <c r="C31" s="163">
        <v>121025</v>
      </c>
      <c r="D31" s="168">
        <v>0.6018</v>
      </c>
      <c r="E31" s="168">
        <v>0.26739999999999997</v>
      </c>
      <c r="F31" s="168">
        <v>0.1308</v>
      </c>
      <c r="G31" s="8"/>
    </row>
    <row r="32" spans="1:15" ht="12.75" customHeight="1" x14ac:dyDescent="0.2">
      <c r="A32" s="101" t="s">
        <v>40</v>
      </c>
      <c r="B32" s="14"/>
      <c r="D32" s="14"/>
      <c r="E32" s="14"/>
      <c r="F32" s="14"/>
      <c r="G32" s="8"/>
    </row>
    <row r="33" spans="1:15" ht="12.75" customHeight="1" x14ac:dyDescent="0.2">
      <c r="G33" s="8"/>
    </row>
    <row r="34" spans="1:15" ht="12.75" customHeight="1" x14ac:dyDescent="0.2">
      <c r="G34" s="8"/>
    </row>
    <row r="35" spans="1:15" ht="12.75" customHeight="1" x14ac:dyDescent="0.2">
      <c r="G35" s="8"/>
    </row>
    <row r="36" spans="1:15" ht="24.95" customHeight="1" x14ac:dyDescent="0.2">
      <c r="A36" s="175" t="s">
        <v>258</v>
      </c>
      <c r="B36" s="175"/>
      <c r="C36" s="175"/>
      <c r="D36" s="175"/>
      <c r="E36" s="175"/>
      <c r="F36" s="175"/>
      <c r="G36" s="8"/>
    </row>
    <row r="37" spans="1:15" ht="12.75" customHeight="1" x14ac:dyDescent="0.2">
      <c r="A37" s="104"/>
      <c r="B37" s="104"/>
      <c r="C37" s="227" t="s">
        <v>5</v>
      </c>
      <c r="D37" s="228"/>
      <c r="E37" s="228"/>
      <c r="F37" s="229"/>
      <c r="G37" s="8"/>
    </row>
    <row r="38" spans="1:15" ht="24.95" customHeight="1" x14ac:dyDescent="0.2">
      <c r="A38" s="88" t="s">
        <v>0</v>
      </c>
      <c r="B38" s="88" t="s">
        <v>6</v>
      </c>
      <c r="C38" s="137" t="s">
        <v>166</v>
      </c>
      <c r="D38" s="93" t="s">
        <v>36</v>
      </c>
      <c r="E38" s="93" t="s">
        <v>37</v>
      </c>
      <c r="F38" s="94" t="s">
        <v>21</v>
      </c>
      <c r="G38" s="8"/>
    </row>
    <row r="39" spans="1:15" ht="12.75" customHeight="1" x14ac:dyDescent="0.2">
      <c r="A39" s="234" t="s">
        <v>1</v>
      </c>
      <c r="B39" s="95" t="s">
        <v>22</v>
      </c>
      <c r="C39" s="13">
        <v>25341</v>
      </c>
      <c r="D39" s="45">
        <v>0.82599999999999996</v>
      </c>
      <c r="E39" s="45">
        <v>0.151</v>
      </c>
      <c r="F39" s="45">
        <v>2.4E-2</v>
      </c>
      <c r="G39" s="8"/>
    </row>
    <row r="40" spans="1:15" ht="12.75" customHeight="1" x14ac:dyDescent="0.2">
      <c r="A40" s="235"/>
      <c r="B40" s="95" t="s">
        <v>23</v>
      </c>
      <c r="C40" s="13">
        <v>34656</v>
      </c>
      <c r="D40" s="45">
        <v>0.72499999999999998</v>
      </c>
      <c r="E40" s="45">
        <v>0.222</v>
      </c>
      <c r="F40" s="45">
        <v>5.2999999999999999E-2</v>
      </c>
      <c r="G40" s="8"/>
      <c r="H40" s="27"/>
    </row>
    <row r="41" spans="1:15" ht="12.75" customHeight="1" x14ac:dyDescent="0.2">
      <c r="A41" s="235"/>
      <c r="B41" s="95" t="s">
        <v>24</v>
      </c>
      <c r="C41" s="13">
        <v>24386</v>
      </c>
      <c r="D41" s="45">
        <v>0.61399999999999999</v>
      </c>
      <c r="E41" s="45">
        <v>0.29399999999999998</v>
      </c>
      <c r="F41" s="45">
        <v>9.1999999999999998E-2</v>
      </c>
      <c r="G41" s="8"/>
    </row>
    <row r="42" spans="1:15" ht="12.75" customHeight="1" x14ac:dyDescent="0.2">
      <c r="A42" s="235"/>
      <c r="B42" s="96" t="s">
        <v>25</v>
      </c>
      <c r="C42" s="13">
        <v>27972</v>
      </c>
      <c r="D42" s="45">
        <v>0.48</v>
      </c>
      <c r="E42" s="45">
        <v>0.35799999999999998</v>
      </c>
      <c r="F42" s="45">
        <v>0.16200000000000001</v>
      </c>
      <c r="G42" s="8"/>
    </row>
    <row r="43" spans="1:15" ht="12.75" customHeight="1" x14ac:dyDescent="0.25">
      <c r="A43" s="235"/>
      <c r="B43" s="97" t="s">
        <v>26</v>
      </c>
      <c r="C43" s="13">
        <v>46300</v>
      </c>
      <c r="D43" s="45">
        <v>0.28399999999999997</v>
      </c>
      <c r="E43" s="45">
        <v>0.39200000000000002</v>
      </c>
      <c r="F43" s="45">
        <v>0.32300000000000001</v>
      </c>
      <c r="G43" s="8"/>
      <c r="M43" s="160"/>
      <c r="N43" s="160"/>
      <c r="O43" s="160"/>
    </row>
    <row r="44" spans="1:15" ht="12.75" customHeight="1" x14ac:dyDescent="0.25">
      <c r="A44" s="184"/>
      <c r="B44" s="162" t="s">
        <v>296</v>
      </c>
      <c r="C44" s="170">
        <v>158655</v>
      </c>
      <c r="D44" s="168">
        <v>0.55220000000000002</v>
      </c>
      <c r="E44" s="168">
        <v>0.2954</v>
      </c>
      <c r="F44" s="168">
        <v>0.1525</v>
      </c>
      <c r="G44" s="8"/>
      <c r="M44" s="160"/>
      <c r="N44" s="160"/>
      <c r="O44" s="160"/>
    </row>
    <row r="45" spans="1:15" ht="12.75" customHeight="1" x14ac:dyDescent="0.2">
      <c r="A45" s="234" t="s">
        <v>2</v>
      </c>
      <c r="B45" s="95" t="s">
        <v>22</v>
      </c>
      <c r="C45" s="13">
        <v>31880</v>
      </c>
      <c r="D45" s="45">
        <v>0.78800000000000003</v>
      </c>
      <c r="E45" s="45">
        <v>0.17899999999999999</v>
      </c>
      <c r="F45" s="45">
        <v>3.3000000000000002E-2</v>
      </c>
      <c r="G45" s="8"/>
    </row>
    <row r="46" spans="1:15" ht="12.75" customHeight="1" x14ac:dyDescent="0.2">
      <c r="A46" s="235"/>
      <c r="B46" s="95" t="s">
        <v>23</v>
      </c>
      <c r="C46" s="13">
        <v>45120</v>
      </c>
      <c r="D46" s="45">
        <v>0.72199999999999998</v>
      </c>
      <c r="E46" s="45">
        <v>0.22500000000000001</v>
      </c>
      <c r="F46" s="45">
        <v>5.2999999999999999E-2</v>
      </c>
      <c r="G46" s="8"/>
    </row>
    <row r="47" spans="1:15" ht="12.75" customHeight="1" x14ac:dyDescent="0.2">
      <c r="A47" s="235"/>
      <c r="B47" s="95" t="s">
        <v>24</v>
      </c>
      <c r="C47" s="13">
        <v>35801</v>
      </c>
      <c r="D47" s="45">
        <v>0.625</v>
      </c>
      <c r="E47" s="45">
        <v>0.28399999999999997</v>
      </c>
      <c r="F47" s="45">
        <v>9.0999999999999998E-2</v>
      </c>
      <c r="G47" s="8"/>
    </row>
    <row r="48" spans="1:15" ht="12.75" customHeight="1" x14ac:dyDescent="0.2">
      <c r="A48" s="235"/>
      <c r="B48" s="96" t="s">
        <v>25</v>
      </c>
      <c r="C48" s="13">
        <v>44282</v>
      </c>
      <c r="D48" s="45">
        <v>0.495</v>
      </c>
      <c r="E48" s="45">
        <v>0.34200000000000003</v>
      </c>
      <c r="F48" s="45">
        <v>0.16300000000000001</v>
      </c>
      <c r="G48" s="8"/>
    </row>
    <row r="49" spans="1:15" ht="12.75" customHeight="1" x14ac:dyDescent="0.2">
      <c r="A49" s="235"/>
      <c r="B49" s="97" t="s">
        <v>26</v>
      </c>
      <c r="C49" s="13">
        <v>77564</v>
      </c>
      <c r="D49" s="45">
        <v>0.31</v>
      </c>
      <c r="E49" s="45">
        <v>0.377</v>
      </c>
      <c r="F49" s="45">
        <v>0.313</v>
      </c>
      <c r="G49" s="8"/>
    </row>
    <row r="50" spans="1:15" ht="12.75" customHeight="1" x14ac:dyDescent="0.2">
      <c r="A50" s="184"/>
      <c r="B50" s="162" t="s">
        <v>296</v>
      </c>
      <c r="C50" s="163">
        <v>234647</v>
      </c>
      <c r="D50" s="168">
        <v>0.53710000000000002</v>
      </c>
      <c r="E50" s="168">
        <v>0.30010000000000003</v>
      </c>
      <c r="F50" s="168">
        <v>0.1628</v>
      </c>
      <c r="G50" s="8"/>
    </row>
    <row r="51" spans="1:15" ht="12.75" customHeight="1" x14ac:dyDescent="0.2">
      <c r="A51" s="101" t="s">
        <v>41</v>
      </c>
      <c r="B51" s="27"/>
      <c r="D51" s="27"/>
      <c r="E51" s="27"/>
      <c r="F51" s="27"/>
      <c r="G51" s="8"/>
    </row>
    <row r="52" spans="1:15" ht="12.75" customHeight="1" x14ac:dyDescent="0.2">
      <c r="G52" s="8"/>
    </row>
    <row r="53" spans="1:15" ht="12.75" customHeight="1" x14ac:dyDescent="0.2">
      <c r="G53" s="8"/>
    </row>
    <row r="54" spans="1:15" ht="12.75" customHeight="1" x14ac:dyDescent="0.2">
      <c r="G54" s="8"/>
    </row>
    <row r="55" spans="1:15" ht="24.95" customHeight="1" x14ac:dyDescent="0.2">
      <c r="A55" s="237" t="s">
        <v>259</v>
      </c>
      <c r="B55" s="237"/>
      <c r="C55" s="237"/>
      <c r="D55" s="237"/>
      <c r="E55" s="237"/>
      <c r="F55" s="237"/>
      <c r="G55" s="8"/>
    </row>
    <row r="56" spans="1:15" ht="12.75" customHeight="1" x14ac:dyDescent="0.2">
      <c r="A56" s="104"/>
      <c r="B56" s="104"/>
      <c r="C56" s="227" t="s">
        <v>5</v>
      </c>
      <c r="D56" s="228"/>
      <c r="E56" s="228"/>
      <c r="F56" s="229"/>
      <c r="G56" s="8"/>
    </row>
    <row r="57" spans="1:15" ht="24.95" customHeight="1" x14ac:dyDescent="0.25">
      <c r="A57" s="88" t="s">
        <v>3</v>
      </c>
      <c r="B57" s="88" t="s">
        <v>6</v>
      </c>
      <c r="C57" s="137" t="s">
        <v>166</v>
      </c>
      <c r="D57" s="93" t="s">
        <v>36</v>
      </c>
      <c r="E57" s="93" t="s">
        <v>37</v>
      </c>
      <c r="F57" s="94" t="s">
        <v>21</v>
      </c>
      <c r="G57" s="8"/>
      <c r="M57" s="160"/>
      <c r="N57" s="160"/>
      <c r="O57" s="160"/>
    </row>
    <row r="58" spans="1:15" ht="12.75" customHeight="1" x14ac:dyDescent="0.25">
      <c r="A58" s="231" t="s">
        <v>45</v>
      </c>
      <c r="B58" s="95" t="s">
        <v>22</v>
      </c>
      <c r="C58" s="13">
        <v>27219</v>
      </c>
      <c r="D58" s="45">
        <v>0.77300000000000002</v>
      </c>
      <c r="E58" s="45">
        <v>0.192</v>
      </c>
      <c r="F58" s="45">
        <v>3.5000000000000003E-2</v>
      </c>
      <c r="G58" s="8"/>
      <c r="M58" s="160"/>
      <c r="N58" s="160"/>
      <c r="O58" s="160"/>
    </row>
    <row r="59" spans="1:15" ht="12.75" customHeight="1" x14ac:dyDescent="0.2">
      <c r="A59" s="232"/>
      <c r="B59" s="95" t="s">
        <v>23</v>
      </c>
      <c r="C59" s="13">
        <v>34457</v>
      </c>
      <c r="D59" s="45">
        <v>0.67800000000000005</v>
      </c>
      <c r="E59" s="45">
        <v>0.25800000000000001</v>
      </c>
      <c r="F59" s="45">
        <v>6.4000000000000001E-2</v>
      </c>
      <c r="G59" s="8"/>
      <c r="H59" s="15"/>
    </row>
    <row r="60" spans="1:15" ht="12.75" customHeight="1" x14ac:dyDescent="0.2">
      <c r="A60" s="232"/>
      <c r="B60" s="95" t="s">
        <v>24</v>
      </c>
      <c r="C60" s="13">
        <v>24457</v>
      </c>
      <c r="D60" s="45">
        <v>0.55200000000000005</v>
      </c>
      <c r="E60" s="45">
        <v>0.33100000000000002</v>
      </c>
      <c r="F60" s="45">
        <v>0.11700000000000001</v>
      </c>
      <c r="G60" s="8"/>
    </row>
    <row r="61" spans="1:15" ht="12.75" customHeight="1" x14ac:dyDescent="0.2">
      <c r="A61" s="232"/>
      <c r="B61" s="96" t="s">
        <v>25</v>
      </c>
      <c r="C61" s="13">
        <v>29326</v>
      </c>
      <c r="D61" s="45">
        <v>0.41499999999999998</v>
      </c>
      <c r="E61" s="45">
        <v>0.379</v>
      </c>
      <c r="F61" s="45">
        <v>0.20599999999999999</v>
      </c>
      <c r="G61" s="8"/>
    </row>
    <row r="62" spans="1:15" ht="12.75" customHeight="1" x14ac:dyDescent="0.2">
      <c r="A62" s="232"/>
      <c r="B62" s="97" t="s">
        <v>26</v>
      </c>
      <c r="C62" s="13">
        <v>46386</v>
      </c>
      <c r="D62" s="45">
        <v>0.26200000000000001</v>
      </c>
      <c r="E62" s="45">
        <v>0.377</v>
      </c>
      <c r="F62" s="45">
        <v>0.36099999999999999</v>
      </c>
      <c r="G62" s="8"/>
    </row>
    <row r="63" spans="1:15" ht="12.75" customHeight="1" x14ac:dyDescent="0.2">
      <c r="A63" s="233"/>
      <c r="B63" s="162" t="s">
        <v>296</v>
      </c>
      <c r="C63" s="171">
        <v>161845</v>
      </c>
      <c r="D63" s="168">
        <v>0.5081</v>
      </c>
      <c r="E63" s="168">
        <v>0.31409999999999999</v>
      </c>
      <c r="F63" s="168">
        <v>0.1779</v>
      </c>
      <c r="G63" s="8"/>
    </row>
    <row r="64" spans="1:15" ht="12.75" customHeight="1" x14ac:dyDescent="0.2">
      <c r="A64" s="234" t="s">
        <v>39</v>
      </c>
      <c r="B64" s="95" t="s">
        <v>22</v>
      </c>
      <c r="C64" s="13">
        <v>4352</v>
      </c>
      <c r="D64" s="45">
        <v>0.875</v>
      </c>
      <c r="E64" s="45">
        <v>0.106</v>
      </c>
      <c r="F64" s="45">
        <v>1.9E-2</v>
      </c>
      <c r="G64" s="8"/>
    </row>
    <row r="65" spans="1:15" ht="12.75" customHeight="1" x14ac:dyDescent="0.2">
      <c r="A65" s="235"/>
      <c r="B65" s="95" t="s">
        <v>23</v>
      </c>
      <c r="C65" s="13">
        <v>10411</v>
      </c>
      <c r="D65" s="45">
        <v>0.86599999999999999</v>
      </c>
      <c r="E65" s="45">
        <v>0.115</v>
      </c>
      <c r="F65" s="45">
        <v>1.9E-2</v>
      </c>
      <c r="G65" s="8"/>
    </row>
    <row r="66" spans="1:15" ht="12.75" customHeight="1" x14ac:dyDescent="0.2">
      <c r="A66" s="235"/>
      <c r="B66" s="95" t="s">
        <v>24</v>
      </c>
      <c r="C66" s="13">
        <v>11177</v>
      </c>
      <c r="D66" s="45">
        <v>0.78800000000000003</v>
      </c>
      <c r="E66" s="45">
        <v>0.17799999999999999</v>
      </c>
      <c r="F66" s="45">
        <v>3.4000000000000002E-2</v>
      </c>
      <c r="G66" s="8"/>
    </row>
    <row r="67" spans="1:15" ht="12.75" customHeight="1" x14ac:dyDescent="0.2">
      <c r="A67" s="235"/>
      <c r="B67" s="96" t="s">
        <v>25</v>
      </c>
      <c r="C67" s="13">
        <v>14778</v>
      </c>
      <c r="D67" s="45">
        <v>0.65100000000000002</v>
      </c>
      <c r="E67" s="45">
        <v>0.27100000000000002</v>
      </c>
      <c r="F67" s="45">
        <v>7.6999999999999999E-2</v>
      </c>
      <c r="G67" s="8"/>
    </row>
    <row r="68" spans="1:15" ht="12.75" customHeight="1" x14ac:dyDescent="0.2">
      <c r="A68" s="235"/>
      <c r="B68" s="97" t="s">
        <v>26</v>
      </c>
      <c r="C68" s="13">
        <v>30901</v>
      </c>
      <c r="D68" s="45">
        <v>0.38100000000000001</v>
      </c>
      <c r="E68" s="45">
        <v>0.376</v>
      </c>
      <c r="F68" s="45">
        <v>0.24299999999999999</v>
      </c>
      <c r="G68" s="8"/>
    </row>
    <row r="69" spans="1:15" ht="12.75" customHeight="1" x14ac:dyDescent="0.2">
      <c r="A69" s="184"/>
      <c r="B69" s="162" t="s">
        <v>296</v>
      </c>
      <c r="C69" s="163">
        <v>71619</v>
      </c>
      <c r="D69" s="168">
        <v>0.60089999999999999</v>
      </c>
      <c r="E69" s="168">
        <v>0.26919999999999999</v>
      </c>
      <c r="F69" s="168">
        <v>0.12990000000000002</v>
      </c>
      <c r="G69" s="8"/>
    </row>
    <row r="70" spans="1:15" ht="12.75" customHeight="1" x14ac:dyDescent="0.2">
      <c r="A70" s="101" t="s">
        <v>40</v>
      </c>
      <c r="B70" s="14"/>
      <c r="D70" s="14"/>
      <c r="E70" s="14"/>
      <c r="F70" s="14"/>
      <c r="G70" s="8"/>
    </row>
    <row r="71" spans="1:15" ht="12.75" customHeight="1" x14ac:dyDescent="0.2">
      <c r="G71" s="8"/>
    </row>
    <row r="72" spans="1:15" ht="12.75" customHeight="1" x14ac:dyDescent="0.2">
      <c r="G72" s="8"/>
    </row>
    <row r="73" spans="1:15" ht="12.75" customHeight="1" x14ac:dyDescent="0.2">
      <c r="G73" s="8"/>
    </row>
    <row r="74" spans="1:15" ht="24.95" customHeight="1" x14ac:dyDescent="0.2">
      <c r="A74" s="237" t="s">
        <v>260</v>
      </c>
      <c r="B74" s="237"/>
      <c r="C74" s="237"/>
      <c r="D74" s="237"/>
      <c r="E74" s="237"/>
      <c r="F74" s="237"/>
      <c r="G74" s="8"/>
    </row>
    <row r="75" spans="1:15" ht="12.75" customHeight="1" x14ac:dyDescent="0.2">
      <c r="A75" s="104"/>
      <c r="B75" s="104"/>
      <c r="C75" s="227" t="s">
        <v>5</v>
      </c>
      <c r="D75" s="228"/>
      <c r="E75" s="228"/>
      <c r="F75" s="229"/>
      <c r="G75" s="8"/>
    </row>
    <row r="76" spans="1:15" ht="24.95" customHeight="1" x14ac:dyDescent="0.25">
      <c r="A76" s="88" t="s">
        <v>3</v>
      </c>
      <c r="B76" s="88" t="s">
        <v>6</v>
      </c>
      <c r="C76" s="137" t="s">
        <v>166</v>
      </c>
      <c r="D76" s="93" t="s">
        <v>36</v>
      </c>
      <c r="E76" s="93" t="s">
        <v>37</v>
      </c>
      <c r="F76" s="94" t="s">
        <v>21</v>
      </c>
      <c r="G76" s="8"/>
      <c r="M76" s="160"/>
      <c r="N76" s="160"/>
      <c r="O76" s="160"/>
    </row>
    <row r="77" spans="1:15" ht="12.75" customHeight="1" x14ac:dyDescent="0.25">
      <c r="A77" s="231" t="s">
        <v>45</v>
      </c>
      <c r="B77" s="95" t="s">
        <v>22</v>
      </c>
      <c r="C77" s="13">
        <v>20625</v>
      </c>
      <c r="D77" s="45">
        <v>0.81</v>
      </c>
      <c r="E77" s="45">
        <v>0.16400000000000001</v>
      </c>
      <c r="F77" s="45">
        <v>2.5999999999999999E-2</v>
      </c>
      <c r="G77" s="8"/>
      <c r="M77" s="160"/>
      <c r="N77" s="160"/>
      <c r="O77" s="160"/>
    </row>
    <row r="78" spans="1:15" ht="12.75" customHeight="1" x14ac:dyDescent="0.2">
      <c r="A78" s="232"/>
      <c r="B78" s="95" t="s">
        <v>23</v>
      </c>
      <c r="C78" s="13">
        <v>26651</v>
      </c>
      <c r="D78" s="45">
        <v>0.69</v>
      </c>
      <c r="E78" s="45">
        <v>0.248</v>
      </c>
      <c r="F78" s="45">
        <v>6.2E-2</v>
      </c>
      <c r="G78" s="8"/>
    </row>
    <row r="79" spans="1:15" ht="12.75" customHeight="1" x14ac:dyDescent="0.2">
      <c r="A79" s="232"/>
      <c r="B79" s="95" t="s">
        <v>24</v>
      </c>
      <c r="C79" s="13">
        <v>18010</v>
      </c>
      <c r="D79" s="45">
        <v>0.56499999999999995</v>
      </c>
      <c r="E79" s="45">
        <v>0.32700000000000001</v>
      </c>
      <c r="F79" s="45">
        <v>0.108</v>
      </c>
      <c r="G79" s="8"/>
    </row>
    <row r="80" spans="1:15" ht="12.75" customHeight="1" x14ac:dyDescent="0.2">
      <c r="A80" s="232"/>
      <c r="B80" s="96" t="s">
        <v>25</v>
      </c>
      <c r="C80" s="13">
        <v>20215</v>
      </c>
      <c r="D80" s="45">
        <v>0.432</v>
      </c>
      <c r="E80" s="45">
        <v>0.38300000000000001</v>
      </c>
      <c r="F80" s="45">
        <v>0.186</v>
      </c>
      <c r="G80" s="8"/>
    </row>
    <row r="81" spans="1:8" ht="12.75" customHeight="1" x14ac:dyDescent="0.2">
      <c r="A81" s="232"/>
      <c r="B81" s="97" t="s">
        <v>26</v>
      </c>
      <c r="C81" s="13">
        <v>30087</v>
      </c>
      <c r="D81" s="45">
        <v>0.26100000000000001</v>
      </c>
      <c r="E81" s="45">
        <v>0.39</v>
      </c>
      <c r="F81" s="45">
        <v>0.34899999999999998</v>
      </c>
      <c r="G81" s="8"/>
      <c r="H81" s="15"/>
    </row>
    <row r="82" spans="1:8" ht="12.75" customHeight="1" x14ac:dyDescent="0.2">
      <c r="A82" s="233"/>
      <c r="B82" s="162" t="s">
        <v>296</v>
      </c>
      <c r="C82" s="171">
        <v>115588</v>
      </c>
      <c r="D82" s="168">
        <v>0.53510000000000002</v>
      </c>
      <c r="E82" s="168">
        <v>0.30590000000000001</v>
      </c>
      <c r="F82" s="168">
        <v>0.15909999999999999</v>
      </c>
      <c r="G82" s="8"/>
      <c r="H82" s="15"/>
    </row>
    <row r="83" spans="1:8" ht="12.75" customHeight="1" x14ac:dyDescent="0.2">
      <c r="A83" s="234" t="s">
        <v>39</v>
      </c>
      <c r="B83" s="95" t="s">
        <v>22</v>
      </c>
      <c r="C83" s="13">
        <v>4503</v>
      </c>
      <c r="D83" s="45">
        <v>0.89600000000000002</v>
      </c>
      <c r="E83" s="45">
        <v>0.09</v>
      </c>
      <c r="F83" s="45">
        <v>1.4E-2</v>
      </c>
      <c r="G83" s="8"/>
    </row>
    <row r="84" spans="1:8" ht="12.75" customHeight="1" x14ac:dyDescent="0.2">
      <c r="A84" s="235"/>
      <c r="B84" s="95" t="s">
        <v>23</v>
      </c>
      <c r="C84" s="13">
        <v>7809</v>
      </c>
      <c r="D84" s="45">
        <v>0.84499999999999997</v>
      </c>
      <c r="E84" s="45">
        <v>0.13300000000000001</v>
      </c>
      <c r="F84" s="45">
        <v>2.1999999999999999E-2</v>
      </c>
      <c r="G84" s="8"/>
    </row>
    <row r="85" spans="1:8" ht="12.75" customHeight="1" x14ac:dyDescent="0.2">
      <c r="A85" s="235"/>
      <c r="B85" s="95" t="s">
        <v>24</v>
      </c>
      <c r="C85" s="13">
        <v>6260</v>
      </c>
      <c r="D85" s="45">
        <v>0.753</v>
      </c>
      <c r="E85" s="45">
        <v>0.19900000000000001</v>
      </c>
      <c r="F85" s="45">
        <v>4.8000000000000001E-2</v>
      </c>
      <c r="G85" s="8"/>
    </row>
    <row r="86" spans="1:8" ht="12.75" customHeight="1" x14ac:dyDescent="0.2">
      <c r="A86" s="235"/>
      <c r="B86" s="96" t="s">
        <v>25</v>
      </c>
      <c r="C86" s="13">
        <v>7615</v>
      </c>
      <c r="D86" s="45">
        <v>0.60499999999999998</v>
      </c>
      <c r="E86" s="45">
        <v>0.29299999999999998</v>
      </c>
      <c r="F86" s="45">
        <v>0.10100000000000001</v>
      </c>
      <c r="G86" s="8"/>
    </row>
    <row r="87" spans="1:8" ht="12.75" customHeight="1" x14ac:dyDescent="0.2">
      <c r="A87" s="235"/>
      <c r="B87" s="97" t="s">
        <v>26</v>
      </c>
      <c r="C87" s="13">
        <v>15949</v>
      </c>
      <c r="D87" s="45">
        <v>0.32800000000000001</v>
      </c>
      <c r="E87" s="45">
        <v>0.39600000000000002</v>
      </c>
      <c r="F87" s="45">
        <v>0.27600000000000002</v>
      </c>
      <c r="G87" s="8"/>
    </row>
    <row r="88" spans="1:8" ht="12.75" customHeight="1" x14ac:dyDescent="0.2">
      <c r="A88" s="184"/>
      <c r="B88" s="162" t="s">
        <v>296</v>
      </c>
      <c r="C88" s="163">
        <v>42136</v>
      </c>
      <c r="D88" s="168">
        <v>0.59789999999999999</v>
      </c>
      <c r="E88" s="168">
        <v>0.2666</v>
      </c>
      <c r="F88" s="168">
        <v>0.13550000000000001</v>
      </c>
      <c r="G88" s="8"/>
    </row>
    <row r="89" spans="1:8" ht="12.75" customHeight="1" x14ac:dyDescent="0.2">
      <c r="A89" s="101" t="s">
        <v>40</v>
      </c>
      <c r="B89" s="14"/>
      <c r="D89" s="14"/>
      <c r="E89" s="14"/>
      <c r="F89" s="14"/>
      <c r="G89" s="8"/>
    </row>
  </sheetData>
  <mergeCells count="18">
    <mergeCell ref="A77:A82"/>
    <mergeCell ref="A83:A88"/>
    <mergeCell ref="A36:F36"/>
    <mergeCell ref="C37:F37"/>
    <mergeCell ref="A26:A31"/>
    <mergeCell ref="A39:A44"/>
    <mergeCell ref="A45:A50"/>
    <mergeCell ref="C75:F75"/>
    <mergeCell ref="A55:F55"/>
    <mergeCell ref="C56:F56"/>
    <mergeCell ref="A74:F74"/>
    <mergeCell ref="A58:A63"/>
    <mergeCell ref="A64:A69"/>
    <mergeCell ref="A3:E4"/>
    <mergeCell ref="B5:E5"/>
    <mergeCell ref="A16:F17"/>
    <mergeCell ref="C18:F18"/>
    <mergeCell ref="A20:A25"/>
  </mergeCells>
  <pageMargins left="0.7" right="0.7" top="0.75" bottom="0.75" header="0.3" footer="0.3"/>
  <pageSetup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R87"/>
  <sheetViews>
    <sheetView topLeftCell="A58" workbookViewId="0">
      <selection activeCell="B86" sqref="B86:F86"/>
    </sheetView>
  </sheetViews>
  <sheetFormatPr defaultRowHeight="15" x14ac:dyDescent="0.25"/>
  <cols>
    <col min="1" max="1" width="16.140625" bestFit="1" customWidth="1"/>
    <col min="2" max="2" width="17.28515625" style="25" customWidth="1"/>
    <col min="3" max="6" width="11.7109375" customWidth="1"/>
  </cols>
  <sheetData>
    <row r="3" spans="1:18" ht="39.75" customHeight="1" x14ac:dyDescent="0.25">
      <c r="A3" s="177" t="s">
        <v>261</v>
      </c>
      <c r="B3" s="177"/>
      <c r="C3" s="177"/>
      <c r="D3" s="177"/>
      <c r="E3" s="177"/>
    </row>
    <row r="4" spans="1:18" ht="15" customHeight="1" x14ac:dyDescent="0.25">
      <c r="A4" s="46"/>
      <c r="B4" s="227" t="s">
        <v>5</v>
      </c>
      <c r="C4" s="228"/>
      <c r="D4" s="228"/>
      <c r="E4" s="229"/>
      <c r="M4" s="159"/>
      <c r="N4" s="159"/>
      <c r="O4" s="159"/>
      <c r="Q4" s="25"/>
      <c r="R4" s="25"/>
    </row>
    <row r="5" spans="1:18" ht="25.5" x14ac:dyDescent="0.25">
      <c r="A5" s="58" t="s">
        <v>4</v>
      </c>
      <c r="B5" s="137" t="s">
        <v>166</v>
      </c>
      <c r="C5" s="93" t="s">
        <v>36</v>
      </c>
      <c r="D5" s="93" t="s">
        <v>37</v>
      </c>
      <c r="E5" s="94" t="s">
        <v>21</v>
      </c>
      <c r="P5" s="25"/>
      <c r="Q5" s="25"/>
      <c r="R5" s="25"/>
    </row>
    <row r="6" spans="1:18" ht="12.75" customHeight="1" x14ac:dyDescent="0.25">
      <c r="A6" s="87" t="s">
        <v>24</v>
      </c>
      <c r="B6" s="13">
        <v>103490</v>
      </c>
      <c r="C6" s="44">
        <v>0.434</v>
      </c>
      <c r="D6" s="44">
        <v>0.39400000000000002</v>
      </c>
      <c r="E6" s="44">
        <v>0.17100000000000001</v>
      </c>
      <c r="P6" s="25"/>
      <c r="Q6" s="25"/>
      <c r="R6" s="25"/>
    </row>
    <row r="7" spans="1:18" ht="12.75" customHeight="1" x14ac:dyDescent="0.25">
      <c r="A7" s="87" t="s">
        <v>28</v>
      </c>
      <c r="B7" s="13">
        <v>402032</v>
      </c>
      <c r="C7" s="44">
        <v>0.436</v>
      </c>
      <c r="D7" s="44">
        <v>0.39700000000000002</v>
      </c>
      <c r="E7" s="44">
        <v>0.16700000000000001</v>
      </c>
      <c r="P7" s="25"/>
      <c r="Q7" s="25"/>
      <c r="R7" s="25"/>
    </row>
    <row r="8" spans="1:18" ht="12.75" customHeight="1" x14ac:dyDescent="0.25">
      <c r="A8" s="87" t="s">
        <v>27</v>
      </c>
      <c r="B8" s="13">
        <v>305725</v>
      </c>
      <c r="C8" s="44">
        <v>0.28399999999999997</v>
      </c>
      <c r="D8" s="44">
        <v>0.441</v>
      </c>
      <c r="E8" s="44">
        <v>0.27500000000000002</v>
      </c>
      <c r="P8" s="25"/>
      <c r="Q8" s="25"/>
      <c r="R8" s="25"/>
    </row>
    <row r="9" spans="1:18" ht="12.75" customHeight="1" x14ac:dyDescent="0.25">
      <c r="A9" s="87" t="s">
        <v>29</v>
      </c>
      <c r="B9" s="13">
        <v>185908</v>
      </c>
      <c r="C9" s="44">
        <v>0.154</v>
      </c>
      <c r="D9" s="44">
        <v>0.40799999999999997</v>
      </c>
      <c r="E9" s="44">
        <v>0.438</v>
      </c>
      <c r="P9" s="25"/>
      <c r="Q9" s="25"/>
      <c r="R9" s="25"/>
    </row>
    <row r="10" spans="1:18" ht="12.75" customHeight="1" x14ac:dyDescent="0.25">
      <c r="A10" s="87" t="s">
        <v>30</v>
      </c>
      <c r="B10" s="13">
        <v>25295</v>
      </c>
      <c r="C10" s="44">
        <v>5.6000000000000001E-2</v>
      </c>
      <c r="D10" s="44">
        <v>0.28399999999999997</v>
      </c>
      <c r="E10" s="44">
        <v>0.66</v>
      </c>
      <c r="P10" s="25"/>
      <c r="Q10" s="25"/>
      <c r="R10" s="25"/>
    </row>
    <row r="11" spans="1:18" s="25" customFormat="1" ht="12.75" customHeight="1" x14ac:dyDescent="0.25">
      <c r="A11" s="165" t="s">
        <v>297</v>
      </c>
      <c r="B11" s="166">
        <v>1022450</v>
      </c>
      <c r="C11" s="167">
        <v>0.3296</v>
      </c>
      <c r="D11" s="167">
        <v>0.40899999999999997</v>
      </c>
      <c r="E11" s="167">
        <v>0.26140000000000002</v>
      </c>
      <c r="F11" s="111"/>
    </row>
    <row r="12" spans="1:18" x14ac:dyDescent="0.25">
      <c r="A12" s="101"/>
      <c r="B12" s="111"/>
      <c r="P12" s="25"/>
      <c r="Q12" s="25"/>
      <c r="R12" s="25"/>
    </row>
    <row r="13" spans="1:18" x14ac:dyDescent="0.25">
      <c r="P13" s="25"/>
      <c r="Q13" s="25"/>
      <c r="R13" s="25"/>
    </row>
    <row r="14" spans="1:18" x14ac:dyDescent="0.25">
      <c r="P14" s="25"/>
      <c r="Q14" s="25"/>
      <c r="R14" s="25"/>
    </row>
    <row r="15" spans="1:18" ht="27.75" customHeight="1" x14ac:dyDescent="0.25">
      <c r="A15" s="177" t="s">
        <v>262</v>
      </c>
      <c r="B15" s="177"/>
      <c r="C15" s="177"/>
      <c r="D15" s="177"/>
      <c r="E15" s="177"/>
      <c r="F15" s="177"/>
      <c r="P15" s="25"/>
      <c r="Q15" s="25"/>
      <c r="R15" s="25"/>
    </row>
    <row r="16" spans="1:18" ht="15" customHeight="1" x14ac:dyDescent="0.25">
      <c r="A16" s="104"/>
      <c r="B16" s="104"/>
      <c r="C16" s="227" t="s">
        <v>5</v>
      </c>
      <c r="D16" s="228"/>
      <c r="E16" s="228"/>
      <c r="F16" s="229"/>
      <c r="P16" s="25"/>
      <c r="Q16" s="25"/>
      <c r="R16" s="25"/>
    </row>
    <row r="17" spans="1:18" ht="25.5" customHeight="1" x14ac:dyDescent="0.25">
      <c r="A17" s="88" t="s">
        <v>3</v>
      </c>
      <c r="B17" s="88" t="s">
        <v>4</v>
      </c>
      <c r="C17" s="137" t="s">
        <v>166</v>
      </c>
      <c r="D17" s="93" t="s">
        <v>36</v>
      </c>
      <c r="E17" s="93" t="s">
        <v>37</v>
      </c>
      <c r="F17" s="94" t="s">
        <v>21</v>
      </c>
      <c r="M17" s="160"/>
      <c r="N17" s="160"/>
      <c r="O17" s="160"/>
      <c r="P17" s="25"/>
      <c r="Q17" s="25"/>
      <c r="R17" s="25"/>
    </row>
    <row r="18" spans="1:18" ht="12.75" customHeight="1" x14ac:dyDescent="0.25">
      <c r="A18" s="231" t="s">
        <v>45</v>
      </c>
      <c r="B18" s="104" t="s">
        <v>24</v>
      </c>
      <c r="C18" s="13">
        <v>68855</v>
      </c>
      <c r="D18" s="45">
        <v>0.435</v>
      </c>
      <c r="E18" s="45">
        <v>0.40400000000000003</v>
      </c>
      <c r="F18" s="45">
        <v>0.161</v>
      </c>
      <c r="M18" s="160"/>
      <c r="N18" s="160"/>
      <c r="O18" s="160"/>
      <c r="P18" s="25"/>
      <c r="Q18" s="25"/>
      <c r="R18" s="25"/>
    </row>
    <row r="19" spans="1:18" ht="12.75" customHeight="1" x14ac:dyDescent="0.25">
      <c r="A19" s="232"/>
      <c r="B19" s="104" t="s">
        <v>28</v>
      </c>
      <c r="C19" s="13">
        <v>374769</v>
      </c>
      <c r="D19" s="45">
        <v>0.45100000000000001</v>
      </c>
      <c r="E19" s="45">
        <v>0.39200000000000002</v>
      </c>
      <c r="F19" s="45">
        <v>0.157</v>
      </c>
      <c r="P19" s="25"/>
      <c r="Q19" s="25"/>
      <c r="R19" s="25"/>
    </row>
    <row r="20" spans="1:18" ht="12.75" customHeight="1" x14ac:dyDescent="0.25">
      <c r="A20" s="232"/>
      <c r="B20" s="104" t="s">
        <v>27</v>
      </c>
      <c r="C20" s="13">
        <v>276223</v>
      </c>
      <c r="D20" s="45">
        <v>0.29799999999999999</v>
      </c>
      <c r="E20" s="45">
        <v>0.436</v>
      </c>
      <c r="F20" s="45">
        <v>0.26600000000000001</v>
      </c>
      <c r="H20" s="111"/>
      <c r="P20" s="25"/>
      <c r="Q20" s="25"/>
      <c r="R20" s="25"/>
    </row>
    <row r="21" spans="1:18" ht="12.75" customHeight="1" x14ac:dyDescent="0.25">
      <c r="A21" s="232"/>
      <c r="B21" s="104" t="s">
        <v>29</v>
      </c>
      <c r="C21" s="13">
        <v>161233</v>
      </c>
      <c r="D21" s="45">
        <v>0.16400000000000001</v>
      </c>
      <c r="E21" s="45">
        <v>0.40400000000000003</v>
      </c>
      <c r="F21" s="45">
        <v>0.432</v>
      </c>
      <c r="H21" s="111"/>
      <c r="P21" s="25"/>
      <c r="Q21" s="25"/>
      <c r="R21" s="25"/>
    </row>
    <row r="22" spans="1:18" ht="12.75" customHeight="1" x14ac:dyDescent="0.25">
      <c r="A22" s="232"/>
      <c r="B22" s="104" t="s">
        <v>30</v>
      </c>
      <c r="C22" s="13">
        <v>21158</v>
      </c>
      <c r="D22" s="45">
        <v>0.06</v>
      </c>
      <c r="E22" s="45">
        <v>0.28199999999999997</v>
      </c>
      <c r="F22" s="45">
        <v>0.65900000000000003</v>
      </c>
      <c r="G22" s="111"/>
      <c r="P22" s="25"/>
      <c r="Q22" s="25"/>
      <c r="R22" s="25"/>
    </row>
    <row r="23" spans="1:18" s="25" customFormat="1" ht="12.75" customHeight="1" x14ac:dyDescent="0.25">
      <c r="A23" s="233"/>
      <c r="B23" s="162" t="s">
        <v>297</v>
      </c>
      <c r="C23" s="163">
        <v>902238</v>
      </c>
      <c r="D23" s="164">
        <v>0.34250000000000003</v>
      </c>
      <c r="E23" s="164">
        <v>0.40570000000000001</v>
      </c>
      <c r="F23" s="164">
        <v>0.25180000000000002</v>
      </c>
      <c r="G23" s="111"/>
    </row>
    <row r="24" spans="1:18" ht="12.75" customHeight="1" x14ac:dyDescent="0.25">
      <c r="A24" s="234" t="s">
        <v>39</v>
      </c>
      <c r="B24" s="104" t="s">
        <v>24</v>
      </c>
      <c r="C24" s="13">
        <v>34258</v>
      </c>
      <c r="D24" s="45">
        <v>0.437</v>
      </c>
      <c r="E24" s="45">
        <v>0.373</v>
      </c>
      <c r="F24" s="45">
        <v>0.19</v>
      </c>
      <c r="G24" s="111"/>
      <c r="P24" s="25"/>
      <c r="Q24" s="25"/>
      <c r="R24" s="25"/>
    </row>
    <row r="25" spans="1:18" ht="12.75" customHeight="1" x14ac:dyDescent="0.25">
      <c r="A25" s="235"/>
      <c r="B25" s="104" t="s">
        <v>28</v>
      </c>
      <c r="C25" s="13">
        <v>26637</v>
      </c>
      <c r="D25" s="45">
        <v>0.22500000000000001</v>
      </c>
      <c r="E25" s="45">
        <v>0.48</v>
      </c>
      <c r="F25" s="45">
        <v>0.29499999999999998</v>
      </c>
      <c r="G25" s="111"/>
      <c r="P25" s="25"/>
      <c r="Q25" s="25"/>
      <c r="R25" s="25"/>
    </row>
    <row r="26" spans="1:18" ht="12.75" customHeight="1" x14ac:dyDescent="0.25">
      <c r="A26" s="235"/>
      <c r="B26" s="104" t="s">
        <v>27</v>
      </c>
      <c r="C26" s="13">
        <v>28861</v>
      </c>
      <c r="D26" s="45">
        <v>0.158</v>
      </c>
      <c r="E26" s="45">
        <v>0.48799999999999999</v>
      </c>
      <c r="F26" s="45">
        <v>0.35399999999999998</v>
      </c>
      <c r="G26" s="111"/>
      <c r="P26" s="25"/>
      <c r="Q26" s="25"/>
      <c r="R26" s="25"/>
    </row>
    <row r="27" spans="1:18" ht="12.75" customHeight="1" x14ac:dyDescent="0.25">
      <c r="A27" s="235"/>
      <c r="B27" s="104" t="s">
        <v>29</v>
      </c>
      <c r="C27" s="13">
        <v>24010</v>
      </c>
      <c r="D27" s="45">
        <v>8.8999999999999996E-2</v>
      </c>
      <c r="E27" s="45">
        <v>0.438</v>
      </c>
      <c r="F27" s="45">
        <v>0.47299999999999998</v>
      </c>
      <c r="G27" s="111"/>
      <c r="P27" s="25"/>
      <c r="Q27" s="25"/>
      <c r="R27" s="25"/>
    </row>
    <row r="28" spans="1:18" ht="12.75" customHeight="1" x14ac:dyDescent="0.25">
      <c r="A28" s="235"/>
      <c r="B28" s="104" t="s">
        <v>30</v>
      </c>
      <c r="C28" s="13">
        <v>4000</v>
      </c>
      <c r="D28" s="45">
        <v>3.6999999999999998E-2</v>
      </c>
      <c r="E28" s="45">
        <v>0.30199999999999999</v>
      </c>
      <c r="F28" s="45">
        <v>0.66100000000000003</v>
      </c>
      <c r="G28" s="111"/>
      <c r="P28" s="25"/>
      <c r="Q28" s="25"/>
      <c r="R28" s="25"/>
    </row>
    <row r="29" spans="1:18" s="25" customFormat="1" ht="12.75" customHeight="1" x14ac:dyDescent="0.25">
      <c r="A29" s="184"/>
      <c r="B29" s="162" t="s">
        <v>297</v>
      </c>
      <c r="C29" s="163">
        <v>117766</v>
      </c>
      <c r="D29" s="164">
        <v>0.2361</v>
      </c>
      <c r="E29" s="164">
        <v>0.43619999999999998</v>
      </c>
      <c r="F29" s="164">
        <v>0.32770000000000005</v>
      </c>
      <c r="G29" s="111"/>
    </row>
    <row r="30" spans="1:18" x14ac:dyDescent="0.25">
      <c r="A30" s="101" t="s">
        <v>40</v>
      </c>
      <c r="D30" s="25"/>
      <c r="E30" s="25"/>
      <c r="F30" s="25"/>
      <c r="G30" s="111"/>
      <c r="P30" s="25"/>
      <c r="Q30" s="25"/>
      <c r="R30" s="25"/>
    </row>
    <row r="31" spans="1:18" x14ac:dyDescent="0.25">
      <c r="G31" s="111"/>
      <c r="P31" s="25"/>
      <c r="Q31" s="25"/>
      <c r="R31" s="25"/>
    </row>
    <row r="32" spans="1:18" x14ac:dyDescent="0.25">
      <c r="G32" s="111"/>
      <c r="P32" s="25"/>
      <c r="Q32" s="25"/>
      <c r="R32" s="25"/>
    </row>
    <row r="33" spans="1:18" x14ac:dyDescent="0.25">
      <c r="G33" s="111"/>
      <c r="P33" s="25"/>
      <c r="Q33" s="25"/>
      <c r="R33" s="25"/>
    </row>
    <row r="34" spans="1:18" ht="24.95" customHeight="1" x14ac:dyDescent="0.25">
      <c r="A34" s="238" t="s">
        <v>263</v>
      </c>
      <c r="B34" s="238"/>
      <c r="C34" s="238"/>
      <c r="D34" s="238"/>
      <c r="E34" s="238"/>
      <c r="F34" s="238"/>
      <c r="G34" s="111"/>
      <c r="P34" s="25"/>
      <c r="Q34" s="25"/>
      <c r="R34" s="25"/>
    </row>
    <row r="35" spans="1:18" x14ac:dyDescent="0.25">
      <c r="A35" s="104"/>
      <c r="B35" s="104"/>
      <c r="C35" s="227" t="s">
        <v>5</v>
      </c>
      <c r="D35" s="228"/>
      <c r="E35" s="228"/>
      <c r="F35" s="229"/>
      <c r="G35" s="111"/>
      <c r="P35" s="25"/>
      <c r="Q35" s="25"/>
      <c r="R35" s="25"/>
    </row>
    <row r="36" spans="1:18" ht="26.25" customHeight="1" x14ac:dyDescent="0.25">
      <c r="A36" s="88" t="s">
        <v>0</v>
      </c>
      <c r="B36" s="88" t="s">
        <v>4</v>
      </c>
      <c r="C36" s="137" t="s">
        <v>166</v>
      </c>
      <c r="D36" s="93" t="s">
        <v>36</v>
      </c>
      <c r="E36" s="93" t="s">
        <v>37</v>
      </c>
      <c r="F36" s="94" t="s">
        <v>21</v>
      </c>
      <c r="G36" s="111"/>
      <c r="M36" s="160"/>
      <c r="N36" s="160"/>
      <c r="O36" s="160"/>
      <c r="P36" s="25"/>
      <c r="Q36" s="25"/>
      <c r="R36" s="25"/>
    </row>
    <row r="37" spans="1:18" ht="12.75" customHeight="1" x14ac:dyDescent="0.25">
      <c r="A37" s="234" t="s">
        <v>1</v>
      </c>
      <c r="B37" s="104" t="s">
        <v>24</v>
      </c>
      <c r="C37" s="13">
        <v>35638</v>
      </c>
      <c r="D37" s="45">
        <v>0.46</v>
      </c>
      <c r="E37" s="45">
        <v>0.379</v>
      </c>
      <c r="F37" s="45">
        <v>0.161</v>
      </c>
      <c r="G37" s="111"/>
      <c r="M37" s="160"/>
      <c r="N37" s="160"/>
      <c r="O37" s="160"/>
      <c r="P37" s="25"/>
      <c r="Q37" s="25"/>
      <c r="R37" s="25"/>
    </row>
    <row r="38" spans="1:18" ht="12.75" customHeight="1" x14ac:dyDescent="0.25">
      <c r="A38" s="235"/>
      <c r="B38" s="104" t="s">
        <v>28</v>
      </c>
      <c r="C38" s="13">
        <v>156404</v>
      </c>
      <c r="D38" s="45">
        <v>0.46600000000000003</v>
      </c>
      <c r="E38" s="45">
        <v>0.38500000000000001</v>
      </c>
      <c r="F38" s="45">
        <v>0.14799999999999999</v>
      </c>
      <c r="G38" s="111"/>
      <c r="P38" s="25"/>
      <c r="Q38" s="25"/>
      <c r="R38" s="25"/>
    </row>
    <row r="39" spans="1:18" ht="12.75" customHeight="1" x14ac:dyDescent="0.25">
      <c r="A39" s="235"/>
      <c r="B39" s="104" t="s">
        <v>27</v>
      </c>
      <c r="C39" s="13">
        <v>132537</v>
      </c>
      <c r="D39" s="45">
        <v>0.311</v>
      </c>
      <c r="E39" s="45">
        <v>0.435</v>
      </c>
      <c r="F39" s="45">
        <v>0.255</v>
      </c>
      <c r="G39" s="111"/>
      <c r="P39" s="25"/>
      <c r="Q39" s="25"/>
      <c r="R39" s="25"/>
    </row>
    <row r="40" spans="1:18" ht="12.75" customHeight="1" x14ac:dyDescent="0.25">
      <c r="A40" s="235"/>
      <c r="B40" s="104" t="s">
        <v>29</v>
      </c>
      <c r="C40" s="13">
        <v>84486</v>
      </c>
      <c r="D40" s="45">
        <v>0.17100000000000001</v>
      </c>
      <c r="E40" s="45">
        <v>0.41099999999999998</v>
      </c>
      <c r="F40" s="45">
        <v>0.41799999999999998</v>
      </c>
      <c r="G40" s="111"/>
      <c r="P40" s="25"/>
      <c r="Q40" s="25"/>
      <c r="R40" s="25"/>
    </row>
    <row r="41" spans="1:18" ht="12.75" customHeight="1" x14ac:dyDescent="0.25">
      <c r="A41" s="235"/>
      <c r="B41" s="104" t="s">
        <v>30</v>
      </c>
      <c r="C41" s="13">
        <v>12153</v>
      </c>
      <c r="D41" s="44">
        <v>6.2E-2</v>
      </c>
      <c r="E41" s="44">
        <v>0.30199999999999999</v>
      </c>
      <c r="F41" s="44">
        <v>0.63600000000000001</v>
      </c>
      <c r="G41" s="111"/>
      <c r="H41" s="111"/>
      <c r="P41" s="25"/>
      <c r="Q41" s="25"/>
      <c r="R41" s="25"/>
    </row>
    <row r="42" spans="1:18" s="25" customFormat="1" ht="12.75" customHeight="1" x14ac:dyDescent="0.25">
      <c r="A42" s="184"/>
      <c r="B42" s="162" t="s">
        <v>297</v>
      </c>
      <c r="C42" s="163">
        <v>421218</v>
      </c>
      <c r="D42" s="164">
        <v>0.34590000000000004</v>
      </c>
      <c r="E42" s="164">
        <v>0.40299999999999997</v>
      </c>
      <c r="F42" s="164">
        <v>0.25109999999999999</v>
      </c>
      <c r="G42" s="111"/>
      <c r="H42" s="111"/>
    </row>
    <row r="43" spans="1:18" ht="12.75" customHeight="1" x14ac:dyDescent="0.25">
      <c r="A43" s="234" t="s">
        <v>2</v>
      </c>
      <c r="B43" s="104" t="s">
        <v>24</v>
      </c>
      <c r="C43" s="13">
        <v>59427</v>
      </c>
      <c r="D43" s="45">
        <v>0.40899999999999997</v>
      </c>
      <c r="E43" s="45">
        <v>0.40799999999999997</v>
      </c>
      <c r="F43" s="45">
        <v>0.183</v>
      </c>
      <c r="G43" s="111"/>
      <c r="P43" s="25"/>
      <c r="Q43" s="25"/>
      <c r="R43" s="25"/>
    </row>
    <row r="44" spans="1:18" ht="12.75" customHeight="1" x14ac:dyDescent="0.25">
      <c r="A44" s="235"/>
      <c r="B44" s="104" t="s">
        <v>28</v>
      </c>
      <c r="C44" s="13">
        <v>218618</v>
      </c>
      <c r="D44" s="45">
        <v>0.41199999999999998</v>
      </c>
      <c r="E44" s="45">
        <v>0.40699999999999997</v>
      </c>
      <c r="F44" s="45">
        <v>0.18099999999999999</v>
      </c>
      <c r="G44" s="111"/>
      <c r="P44" s="25"/>
      <c r="Q44" s="25"/>
      <c r="R44" s="25"/>
    </row>
    <row r="45" spans="1:18" ht="12.75" customHeight="1" x14ac:dyDescent="0.25">
      <c r="A45" s="235"/>
      <c r="B45" s="104" t="s">
        <v>27</v>
      </c>
      <c r="C45" s="13">
        <v>152897</v>
      </c>
      <c r="D45" s="45">
        <v>0.26</v>
      </c>
      <c r="E45" s="45">
        <v>0.44700000000000001</v>
      </c>
      <c r="F45" s="45">
        <v>0.29399999999999998</v>
      </c>
      <c r="G45" s="111"/>
      <c r="P45" s="25"/>
      <c r="Q45" s="25"/>
      <c r="R45" s="25"/>
    </row>
    <row r="46" spans="1:18" ht="12.75" customHeight="1" x14ac:dyDescent="0.25">
      <c r="A46" s="235"/>
      <c r="B46" s="104" t="s">
        <v>29</v>
      </c>
      <c r="C46" s="13">
        <v>88598</v>
      </c>
      <c r="D46" s="45">
        <v>0.13800000000000001</v>
      </c>
      <c r="E46" s="45">
        <v>0.40300000000000002</v>
      </c>
      <c r="F46" s="45">
        <v>0.45900000000000002</v>
      </c>
      <c r="G46" s="111"/>
      <c r="P46" s="25"/>
      <c r="Q46" s="25"/>
      <c r="R46" s="25"/>
    </row>
    <row r="47" spans="1:18" ht="12.75" customHeight="1" x14ac:dyDescent="0.25">
      <c r="A47" s="235"/>
      <c r="B47" s="104" t="s">
        <v>30</v>
      </c>
      <c r="C47" s="13">
        <v>11335</v>
      </c>
      <c r="D47" s="45">
        <v>5.0999999999999997E-2</v>
      </c>
      <c r="E47" s="45">
        <v>0.26900000000000002</v>
      </c>
      <c r="F47" s="45">
        <v>0.67900000000000005</v>
      </c>
      <c r="G47" s="111"/>
      <c r="P47" s="25"/>
      <c r="Q47" s="25"/>
      <c r="R47" s="25"/>
    </row>
    <row r="48" spans="1:18" s="25" customFormat="1" ht="12.75" customHeight="1" x14ac:dyDescent="0.25">
      <c r="A48" s="184"/>
      <c r="B48" s="162" t="s">
        <v>297</v>
      </c>
      <c r="C48" s="163">
        <v>530875</v>
      </c>
      <c r="D48" s="164">
        <v>0.31459999999999999</v>
      </c>
      <c r="E48" s="164">
        <v>0.41490000000000005</v>
      </c>
      <c r="F48" s="164">
        <v>0.27050000000000002</v>
      </c>
      <c r="G48" s="111"/>
    </row>
    <row r="49" spans="1:18" x14ac:dyDescent="0.25">
      <c r="A49" s="102" t="s">
        <v>41</v>
      </c>
      <c r="D49" s="25"/>
      <c r="E49" s="25"/>
      <c r="F49" s="25"/>
      <c r="G49" s="111"/>
      <c r="P49" s="25"/>
      <c r="Q49" s="25"/>
      <c r="R49" s="25"/>
    </row>
    <row r="50" spans="1:18" x14ac:dyDescent="0.25">
      <c r="G50" s="111"/>
      <c r="P50" s="25"/>
      <c r="Q50" s="25"/>
      <c r="R50" s="25"/>
    </row>
    <row r="51" spans="1:18" x14ac:dyDescent="0.25">
      <c r="G51" s="111"/>
      <c r="P51" s="25"/>
      <c r="Q51" s="25"/>
      <c r="R51" s="25"/>
    </row>
    <row r="52" spans="1:18" x14ac:dyDescent="0.25">
      <c r="G52" s="111"/>
      <c r="P52" s="25"/>
      <c r="Q52" s="25"/>
      <c r="R52" s="25"/>
    </row>
    <row r="53" spans="1:18" ht="24.95" customHeight="1" x14ac:dyDescent="0.25">
      <c r="A53" s="238" t="s">
        <v>264</v>
      </c>
      <c r="B53" s="238"/>
      <c r="C53" s="238"/>
      <c r="D53" s="238"/>
      <c r="E53" s="238"/>
      <c r="F53" s="238"/>
      <c r="G53" s="111"/>
      <c r="P53" s="25"/>
      <c r="Q53" s="25"/>
      <c r="R53" s="25"/>
    </row>
    <row r="54" spans="1:18" x14ac:dyDescent="0.25">
      <c r="A54" s="104"/>
      <c r="B54" s="104"/>
      <c r="C54" s="227" t="s">
        <v>5</v>
      </c>
      <c r="D54" s="228"/>
      <c r="E54" s="228"/>
      <c r="F54" s="229"/>
      <c r="G54" s="111"/>
      <c r="P54" s="25"/>
      <c r="Q54" s="25"/>
      <c r="R54" s="25"/>
    </row>
    <row r="55" spans="1:18" ht="26.25" customHeight="1" x14ac:dyDescent="0.25">
      <c r="A55" s="88" t="s">
        <v>3</v>
      </c>
      <c r="B55" s="88" t="s">
        <v>4</v>
      </c>
      <c r="C55" s="137" t="s">
        <v>166</v>
      </c>
      <c r="D55" s="93" t="s">
        <v>36</v>
      </c>
      <c r="E55" s="93" t="s">
        <v>37</v>
      </c>
      <c r="F55" s="94" t="s">
        <v>21</v>
      </c>
      <c r="G55" s="111"/>
      <c r="M55" s="160"/>
      <c r="N55" s="160"/>
      <c r="O55" s="160"/>
      <c r="P55" s="25"/>
      <c r="Q55" s="25"/>
      <c r="R55" s="25"/>
    </row>
    <row r="56" spans="1:18" ht="12.75" customHeight="1" x14ac:dyDescent="0.25">
      <c r="A56" s="231" t="s">
        <v>45</v>
      </c>
      <c r="B56" s="104" t="s">
        <v>24</v>
      </c>
      <c r="C56" s="13">
        <v>40987</v>
      </c>
      <c r="D56" s="45">
        <v>0.41399999999999998</v>
      </c>
      <c r="E56" s="45">
        <v>0.41299999999999998</v>
      </c>
      <c r="F56" s="45">
        <v>0.17299999999999999</v>
      </c>
      <c r="G56" s="111"/>
      <c r="M56" s="160"/>
      <c r="N56" s="160"/>
      <c r="O56" s="160"/>
      <c r="P56" s="25"/>
      <c r="Q56" s="25"/>
      <c r="R56" s="25"/>
    </row>
    <row r="57" spans="1:18" ht="12.75" customHeight="1" x14ac:dyDescent="0.25">
      <c r="A57" s="232"/>
      <c r="B57" s="104" t="s">
        <v>28</v>
      </c>
      <c r="C57" s="13">
        <v>204213</v>
      </c>
      <c r="D57" s="45">
        <v>0.42699999999999999</v>
      </c>
      <c r="E57" s="45">
        <v>0.40200000000000002</v>
      </c>
      <c r="F57" s="45">
        <v>0.17100000000000001</v>
      </c>
      <c r="G57" s="111"/>
      <c r="H57" s="111"/>
      <c r="P57" s="25"/>
      <c r="Q57" s="25"/>
      <c r="R57" s="25"/>
    </row>
    <row r="58" spans="1:18" ht="12.75" customHeight="1" x14ac:dyDescent="0.25">
      <c r="A58" s="232"/>
      <c r="B58" s="104" t="s">
        <v>27</v>
      </c>
      <c r="C58" s="13">
        <v>137592</v>
      </c>
      <c r="D58" s="45">
        <v>0.27300000000000002</v>
      </c>
      <c r="E58" s="45">
        <v>0.441</v>
      </c>
      <c r="F58" s="45">
        <v>0.28599999999999998</v>
      </c>
      <c r="G58" s="111"/>
      <c r="P58" s="25"/>
      <c r="Q58" s="25"/>
      <c r="R58" s="25"/>
    </row>
    <row r="59" spans="1:18" ht="12.75" customHeight="1" x14ac:dyDescent="0.25">
      <c r="A59" s="232"/>
      <c r="B59" s="104" t="s">
        <v>29</v>
      </c>
      <c r="C59" s="13">
        <v>75990</v>
      </c>
      <c r="D59" s="45">
        <v>0.14699999999999999</v>
      </c>
      <c r="E59" s="45">
        <v>0.39800000000000002</v>
      </c>
      <c r="F59" s="45">
        <v>0.45400000000000001</v>
      </c>
      <c r="G59" s="111"/>
      <c r="P59" s="25"/>
      <c r="Q59" s="25"/>
      <c r="R59" s="25"/>
    </row>
    <row r="60" spans="1:18" ht="12.75" customHeight="1" x14ac:dyDescent="0.25">
      <c r="A60" s="232"/>
      <c r="B60" s="104" t="s">
        <v>30</v>
      </c>
      <c r="C60" s="13">
        <v>9292</v>
      </c>
      <c r="D60" s="45">
        <v>5.5E-2</v>
      </c>
      <c r="E60" s="45">
        <v>0.26300000000000001</v>
      </c>
      <c r="F60" s="45">
        <v>0.68200000000000005</v>
      </c>
      <c r="G60" s="111"/>
      <c r="P60" s="25"/>
      <c r="Q60" s="25"/>
      <c r="R60" s="25"/>
    </row>
    <row r="61" spans="1:18" s="25" customFormat="1" ht="12.75" customHeight="1" x14ac:dyDescent="0.25">
      <c r="A61" s="233"/>
      <c r="B61" s="162" t="s">
        <v>297</v>
      </c>
      <c r="C61" s="163">
        <v>468074</v>
      </c>
      <c r="D61" s="164">
        <v>0.32799999999999996</v>
      </c>
      <c r="E61" s="164">
        <v>0.41110000000000002</v>
      </c>
      <c r="F61" s="164">
        <v>0.26090000000000002</v>
      </c>
      <c r="G61" s="111"/>
    </row>
    <row r="62" spans="1:18" ht="12.75" customHeight="1" x14ac:dyDescent="0.25">
      <c r="A62" s="234" t="s">
        <v>39</v>
      </c>
      <c r="B62" s="104" t="s">
        <v>24</v>
      </c>
      <c r="C62" s="13">
        <v>18237</v>
      </c>
      <c r="D62" s="45">
        <v>0.40100000000000002</v>
      </c>
      <c r="E62" s="45">
        <v>0.39700000000000002</v>
      </c>
      <c r="F62" s="45">
        <v>0.20200000000000001</v>
      </c>
      <c r="G62" s="111"/>
      <c r="P62" s="25"/>
      <c r="Q62" s="25"/>
      <c r="R62" s="25"/>
    </row>
    <row r="63" spans="1:18" ht="12.75" customHeight="1" x14ac:dyDescent="0.25">
      <c r="A63" s="235"/>
      <c r="B63" s="104" t="s">
        <v>28</v>
      </c>
      <c r="C63" s="13">
        <v>14075</v>
      </c>
      <c r="D63" s="45">
        <v>0.19900000000000001</v>
      </c>
      <c r="E63" s="45">
        <v>0.48699999999999999</v>
      </c>
      <c r="F63" s="45">
        <v>0.314</v>
      </c>
      <c r="G63" s="111"/>
      <c r="P63" s="25"/>
      <c r="Q63" s="25"/>
      <c r="R63" s="25"/>
    </row>
    <row r="64" spans="1:18" ht="12.75" customHeight="1" x14ac:dyDescent="0.25">
      <c r="A64" s="235"/>
      <c r="B64" s="104" t="s">
        <v>27</v>
      </c>
      <c r="C64" s="13">
        <v>14967</v>
      </c>
      <c r="D64" s="45">
        <v>0.14299999999999999</v>
      </c>
      <c r="E64" s="45">
        <v>0.496</v>
      </c>
      <c r="F64" s="45">
        <v>0.36</v>
      </c>
      <c r="G64" s="111"/>
      <c r="P64" s="25"/>
      <c r="Q64" s="25"/>
      <c r="R64" s="25"/>
    </row>
    <row r="65" spans="1:18" ht="12.75" customHeight="1" x14ac:dyDescent="0.25">
      <c r="A65" s="235"/>
      <c r="B65" s="104" t="s">
        <v>29</v>
      </c>
      <c r="C65" s="13">
        <v>12271</v>
      </c>
      <c r="D65" s="45">
        <v>8.6999999999999994E-2</v>
      </c>
      <c r="E65" s="45">
        <v>0.435</v>
      </c>
      <c r="F65" s="45">
        <v>0.47799999999999998</v>
      </c>
      <c r="G65" s="111"/>
      <c r="P65" s="25"/>
      <c r="Q65" s="25"/>
      <c r="R65" s="25"/>
    </row>
    <row r="66" spans="1:18" ht="12.75" customHeight="1" x14ac:dyDescent="0.25">
      <c r="A66" s="235"/>
      <c r="B66" s="104" t="s">
        <v>30</v>
      </c>
      <c r="C66" s="13">
        <v>1971</v>
      </c>
      <c r="D66" s="45">
        <v>3.5000000000000003E-2</v>
      </c>
      <c r="E66" s="45">
        <v>0.30499999999999999</v>
      </c>
      <c r="F66" s="45">
        <v>0.66</v>
      </c>
      <c r="G66" s="111"/>
      <c r="P66" s="25"/>
      <c r="Q66" s="25"/>
      <c r="R66" s="25"/>
    </row>
    <row r="67" spans="1:18" s="25" customFormat="1" ht="12.75" customHeight="1" x14ac:dyDescent="0.25">
      <c r="A67" s="184"/>
      <c r="B67" s="162" t="s">
        <v>297</v>
      </c>
      <c r="C67" s="163">
        <v>61521</v>
      </c>
      <c r="D67" s="164">
        <v>0.2175</v>
      </c>
      <c r="E67" s="164">
        <v>0.44630000000000003</v>
      </c>
      <c r="F67" s="164">
        <v>0.3362</v>
      </c>
      <c r="G67" s="111"/>
    </row>
    <row r="68" spans="1:18" x14ac:dyDescent="0.25">
      <c r="A68" s="101" t="s">
        <v>40</v>
      </c>
      <c r="D68" s="25"/>
      <c r="E68" s="25"/>
      <c r="F68" s="25"/>
      <c r="G68" s="111"/>
      <c r="P68" s="25"/>
      <c r="Q68" s="25"/>
      <c r="R68" s="25"/>
    </row>
    <row r="69" spans="1:18" x14ac:dyDescent="0.25">
      <c r="G69" s="111"/>
      <c r="P69" s="25"/>
      <c r="Q69" s="25"/>
      <c r="R69" s="25"/>
    </row>
    <row r="70" spans="1:18" x14ac:dyDescent="0.25">
      <c r="G70" s="111"/>
      <c r="P70" s="25"/>
      <c r="Q70" s="25"/>
      <c r="R70" s="25"/>
    </row>
    <row r="71" spans="1:18" x14ac:dyDescent="0.25">
      <c r="G71" s="111"/>
      <c r="P71" s="25"/>
      <c r="Q71" s="25"/>
      <c r="R71" s="25"/>
    </row>
    <row r="72" spans="1:18" ht="24.95" customHeight="1" x14ac:dyDescent="0.25">
      <c r="A72" s="238" t="s">
        <v>265</v>
      </c>
      <c r="B72" s="238"/>
      <c r="C72" s="238"/>
      <c r="D72" s="238"/>
      <c r="E72" s="238"/>
      <c r="F72" s="238"/>
      <c r="G72" s="111"/>
      <c r="P72" s="25"/>
      <c r="Q72" s="25"/>
      <c r="R72" s="25"/>
    </row>
    <row r="73" spans="1:18" x14ac:dyDescent="0.25">
      <c r="A73" s="104"/>
      <c r="B73" s="104"/>
      <c r="C73" s="227" t="s">
        <v>5</v>
      </c>
      <c r="D73" s="228"/>
      <c r="E73" s="228"/>
      <c r="F73" s="229"/>
      <c r="G73" s="111"/>
      <c r="P73" s="25"/>
      <c r="Q73" s="25"/>
      <c r="R73" s="25"/>
    </row>
    <row r="74" spans="1:18" ht="24" customHeight="1" x14ac:dyDescent="0.25">
      <c r="A74" s="88" t="s">
        <v>3</v>
      </c>
      <c r="B74" s="88" t="s">
        <v>4</v>
      </c>
      <c r="C74" s="137" t="s">
        <v>166</v>
      </c>
      <c r="D74" s="93" t="s">
        <v>36</v>
      </c>
      <c r="E74" s="93" t="s">
        <v>37</v>
      </c>
      <c r="F74" s="94" t="s">
        <v>21</v>
      </c>
      <c r="G74" s="111"/>
      <c r="P74" s="25"/>
      <c r="Q74" s="25"/>
      <c r="R74" s="25"/>
    </row>
    <row r="75" spans="1:18" ht="12.75" customHeight="1" x14ac:dyDescent="0.25">
      <c r="A75" s="231" t="s">
        <v>45</v>
      </c>
      <c r="B75" s="104" t="s">
        <v>24</v>
      </c>
      <c r="C75" s="13">
        <v>22599</v>
      </c>
      <c r="D75" s="45">
        <v>0.46600000000000003</v>
      </c>
      <c r="E75" s="45">
        <v>0.39</v>
      </c>
      <c r="F75" s="45">
        <v>0.14399999999999999</v>
      </c>
      <c r="G75" s="111"/>
      <c r="I75" s="111"/>
      <c r="M75" s="160"/>
      <c r="N75" s="160"/>
      <c r="O75" s="160"/>
      <c r="P75" s="25"/>
      <c r="Q75" s="25"/>
      <c r="R75" s="25"/>
    </row>
    <row r="76" spans="1:18" ht="12.75" customHeight="1" x14ac:dyDescent="0.25">
      <c r="A76" s="232"/>
      <c r="B76" s="104" t="s">
        <v>28</v>
      </c>
      <c r="C76" s="13">
        <v>145436</v>
      </c>
      <c r="D76" s="45">
        <v>0.48299999999999998</v>
      </c>
      <c r="E76" s="45">
        <v>0.379</v>
      </c>
      <c r="F76" s="45">
        <v>0.13800000000000001</v>
      </c>
      <c r="G76" s="111"/>
      <c r="M76" s="160"/>
      <c r="N76" s="160"/>
      <c r="O76" s="160"/>
      <c r="P76" s="25"/>
      <c r="Q76" s="25"/>
      <c r="R76" s="25"/>
    </row>
    <row r="77" spans="1:18" ht="12.75" customHeight="1" x14ac:dyDescent="0.25">
      <c r="A77" s="232"/>
      <c r="B77" s="104" t="s">
        <v>27</v>
      </c>
      <c r="C77" s="13">
        <v>120355</v>
      </c>
      <c r="D77" s="45">
        <v>0.32500000000000001</v>
      </c>
      <c r="E77" s="45">
        <v>0.43099999999999999</v>
      </c>
      <c r="F77" s="45">
        <v>0.245</v>
      </c>
      <c r="G77" s="111"/>
      <c r="P77" s="25"/>
      <c r="Q77" s="25"/>
      <c r="R77" s="25"/>
    </row>
    <row r="78" spans="1:18" ht="12.75" customHeight="1" x14ac:dyDescent="0.25">
      <c r="A78" s="232"/>
      <c r="B78" s="104" t="s">
        <v>29</v>
      </c>
      <c r="C78" s="13">
        <v>74353</v>
      </c>
      <c r="D78" s="45">
        <v>0.18099999999999999</v>
      </c>
      <c r="E78" s="45">
        <v>0.40799999999999997</v>
      </c>
      <c r="F78" s="45">
        <v>0.41099999999999998</v>
      </c>
      <c r="G78" s="111"/>
      <c r="P78" s="25"/>
      <c r="Q78" s="25"/>
      <c r="R78" s="25"/>
    </row>
    <row r="79" spans="1:18" ht="12.75" customHeight="1" x14ac:dyDescent="0.25">
      <c r="A79" s="232"/>
      <c r="B79" s="104" t="s">
        <v>30</v>
      </c>
      <c r="C79" s="13">
        <v>10420</v>
      </c>
      <c r="D79" s="45">
        <v>6.5000000000000002E-2</v>
      </c>
      <c r="E79" s="45">
        <v>0.30299999999999999</v>
      </c>
      <c r="F79" s="45">
        <v>0.63200000000000001</v>
      </c>
      <c r="G79" s="111"/>
      <c r="P79" s="25"/>
      <c r="Q79" s="25"/>
      <c r="R79" s="25"/>
    </row>
    <row r="80" spans="1:18" s="25" customFormat="1" ht="12.75" customHeight="1" x14ac:dyDescent="0.25">
      <c r="A80" s="233"/>
      <c r="B80" s="162" t="s">
        <v>297</v>
      </c>
      <c r="C80" s="163">
        <v>373163</v>
      </c>
      <c r="D80" s="164">
        <v>0.35899999999999999</v>
      </c>
      <c r="E80" s="164">
        <v>0.40009999999999996</v>
      </c>
      <c r="F80" s="164">
        <v>0.2409</v>
      </c>
      <c r="G80" s="111"/>
    </row>
    <row r="81" spans="1:18" ht="12.75" customHeight="1" x14ac:dyDescent="0.25">
      <c r="A81" s="234" t="s">
        <v>39</v>
      </c>
      <c r="B81" s="104" t="s">
        <v>24</v>
      </c>
      <c r="C81" s="13">
        <v>12893</v>
      </c>
      <c r="D81" s="45">
        <v>0.45300000000000001</v>
      </c>
      <c r="E81" s="45">
        <v>0.35899999999999999</v>
      </c>
      <c r="F81" s="45">
        <v>0.189</v>
      </c>
      <c r="G81" s="111"/>
      <c r="P81" s="25"/>
      <c r="Q81" s="25"/>
      <c r="R81" s="25"/>
    </row>
    <row r="82" spans="1:18" ht="12.75" customHeight="1" x14ac:dyDescent="0.25">
      <c r="A82" s="235"/>
      <c r="B82" s="104" t="s">
        <v>28</v>
      </c>
      <c r="C82" s="13">
        <v>10728</v>
      </c>
      <c r="D82" s="45">
        <v>0.251</v>
      </c>
      <c r="E82" s="45">
        <v>0.47</v>
      </c>
      <c r="F82" s="45">
        <v>0.27900000000000003</v>
      </c>
      <c r="G82" s="111"/>
      <c r="P82" s="25"/>
      <c r="Q82" s="25"/>
      <c r="R82" s="25"/>
    </row>
    <row r="83" spans="1:18" ht="12.75" customHeight="1" x14ac:dyDescent="0.25">
      <c r="A83" s="235"/>
      <c r="B83" s="104" t="s">
        <v>27</v>
      </c>
      <c r="C83" s="13">
        <v>11937</v>
      </c>
      <c r="D83" s="45">
        <v>0.17699999999999999</v>
      </c>
      <c r="E83" s="45">
        <v>0.47399999999999998</v>
      </c>
      <c r="F83" s="45">
        <v>0.34899999999999998</v>
      </c>
      <c r="G83" s="111"/>
      <c r="P83" s="25"/>
      <c r="Q83" s="25"/>
      <c r="R83" s="25"/>
    </row>
    <row r="84" spans="1:18" ht="12.75" customHeight="1" x14ac:dyDescent="0.25">
      <c r="A84" s="235"/>
      <c r="B84" s="104" t="s">
        <v>29</v>
      </c>
      <c r="C84" s="13">
        <v>9865</v>
      </c>
      <c r="D84" s="45">
        <v>9.6000000000000002E-2</v>
      </c>
      <c r="E84" s="45">
        <v>0.435</v>
      </c>
      <c r="F84" s="45">
        <v>0.46899999999999997</v>
      </c>
      <c r="G84" s="111"/>
    </row>
    <row r="85" spans="1:18" ht="12.75" customHeight="1" x14ac:dyDescent="0.25">
      <c r="A85" s="235"/>
      <c r="B85" s="104" t="s">
        <v>30</v>
      </c>
      <c r="C85" s="13">
        <v>1683</v>
      </c>
      <c r="D85" s="45">
        <v>4.2999999999999997E-2</v>
      </c>
      <c r="E85" s="45">
        <v>0.30099999999999999</v>
      </c>
      <c r="F85" s="45">
        <v>0.65600000000000003</v>
      </c>
      <c r="G85" s="111"/>
    </row>
    <row r="86" spans="1:18" s="25" customFormat="1" ht="12.75" customHeight="1" x14ac:dyDescent="0.25">
      <c r="A86" s="184"/>
      <c r="B86" s="162" t="s">
        <v>297</v>
      </c>
      <c r="C86" s="163">
        <v>47106</v>
      </c>
      <c r="D86" s="164">
        <v>0.2477</v>
      </c>
      <c r="E86" s="164">
        <v>0.42719999999999997</v>
      </c>
      <c r="F86" s="164">
        <v>0.32520000000000004</v>
      </c>
      <c r="G86" s="111"/>
    </row>
    <row r="87" spans="1:18" x14ac:dyDescent="0.25">
      <c r="A87" s="101" t="s">
        <v>40</v>
      </c>
      <c r="D87" s="25"/>
      <c r="E87" s="25"/>
      <c r="F87" s="25"/>
      <c r="G87" s="111"/>
    </row>
  </sheetData>
  <mergeCells count="18">
    <mergeCell ref="A75:A80"/>
    <mergeCell ref="A81:A86"/>
    <mergeCell ref="A34:F34"/>
    <mergeCell ref="C35:F35"/>
    <mergeCell ref="A24:A29"/>
    <mergeCell ref="A37:A42"/>
    <mergeCell ref="A43:A48"/>
    <mergeCell ref="C73:F73"/>
    <mergeCell ref="A53:F53"/>
    <mergeCell ref="C54:F54"/>
    <mergeCell ref="A72:F72"/>
    <mergeCell ref="A56:A61"/>
    <mergeCell ref="A62:A67"/>
    <mergeCell ref="A3:E3"/>
    <mergeCell ref="B4:E4"/>
    <mergeCell ref="A15:F15"/>
    <mergeCell ref="C16:F16"/>
    <mergeCell ref="A18:A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4CA1A8-2C2E-40D0-9A4E-9B3BBC459D42}"/>
</file>

<file path=customXml/itemProps2.xml><?xml version="1.0" encoding="utf-8"?>
<ds:datastoreItem xmlns:ds="http://schemas.openxmlformats.org/officeDocument/2006/customXml" ds:itemID="{13AC9B02-7C05-4798-88D1-EAE7DF0B40B3}"/>
</file>

<file path=customXml/itemProps3.xml><?xml version="1.0" encoding="utf-8"?>
<ds:datastoreItem xmlns:ds="http://schemas.openxmlformats.org/officeDocument/2006/customXml" ds:itemID="{44A85BF0-9460-4F01-B3E7-0F9A8450A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Table 0-Descriptives</vt:lpstr>
      <vt:lpstr>Table 1-Average</vt:lpstr>
      <vt:lpstr>Table 2</vt:lpstr>
      <vt:lpstr>Table 3-As_degree</vt:lpstr>
      <vt:lpstr>Table 4-Enrollment_status</vt:lpstr>
      <vt:lpstr>Table 5-Dualenrollment</vt:lpstr>
      <vt:lpstr>Table 6-Number of institutions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14-stopout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T. Harrell</dc:creator>
  <cp:lastModifiedBy>Administrator</cp:lastModifiedBy>
  <cp:lastPrinted>2014-05-27T21:19:01Z</cp:lastPrinted>
  <dcterms:created xsi:type="dcterms:W3CDTF">2014-05-22T16:57:38Z</dcterms:created>
  <dcterms:modified xsi:type="dcterms:W3CDTF">2016-09-06T13:15:49Z</dcterms:modified>
</cp:coreProperties>
</file>