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Signature Reports\Sig_Report_15_Transfers\Tables Charts\"/>
    </mc:Choice>
  </mc:AlternateContent>
  <bookViews>
    <workbookView xWindow="0" yWindow="0" windowWidth="28800" windowHeight="11835" tabRatio="932" activeTab="3"/>
  </bookViews>
  <sheets>
    <sheet name="List of Tables" sheetId="57" r:id="rId1"/>
    <sheet name="Table 1" sheetId="7" r:id="rId2"/>
    <sheet name="Table 2" sheetId="39" r:id="rId3"/>
    <sheet name="Table 3" sheetId="31" r:id="rId4"/>
    <sheet name="Table 4" sheetId="47" r:id="rId5"/>
    <sheet name="Table 5" sheetId="46" r:id="rId6"/>
    <sheet name="Table 6" sheetId="45" r:id="rId7"/>
    <sheet name="Table 7" sheetId="10" r:id="rId8"/>
    <sheet name="Table 8" sheetId="8" r:id="rId9"/>
    <sheet name="Table 9" sheetId="56" r:id="rId10"/>
    <sheet name="Table 10" sheetId="49" r:id="rId11"/>
    <sheet name="Table 11" sheetId="48" r:id="rId12"/>
    <sheet name="Table 12" sheetId="55" r:id="rId13"/>
    <sheet name="Table 13" sheetId="51" r:id="rId14"/>
    <sheet name="Table 14" sheetId="29" r:id="rId15"/>
    <sheet name="Table 15" sheetId="42" r:id="rId16"/>
    <sheet name="Table 16" sheetId="14" r:id="rId17"/>
    <sheet name="Table 17" sheetId="52" r:id="rId18"/>
    <sheet name="Table 18" sheetId="1" r:id="rId19"/>
    <sheet name="Table 19" sheetId="2" r:id="rId20"/>
    <sheet name="Table 20" sheetId="58" r:id="rId21"/>
  </sheets>
  <definedNames>
    <definedName name="_xlnm._FilterDatabase" localSheetId="0" hidden="1">'List of Tables'!$B$1:$B$27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7" l="1"/>
  <c r="J31" i="49" l="1"/>
  <c r="J29" i="49"/>
  <c r="J27" i="49"/>
  <c r="J25" i="49"/>
  <c r="J23" i="49"/>
  <c r="J21" i="49"/>
  <c r="J19" i="49"/>
  <c r="J17" i="49"/>
  <c r="J15" i="49"/>
  <c r="J13" i="49"/>
  <c r="J11" i="49"/>
  <c r="J9" i="49"/>
  <c r="H23" i="10" l="1"/>
  <c r="J15" i="47"/>
  <c r="H26" i="51"/>
  <c r="H24" i="51"/>
  <c r="H20" i="51"/>
  <c r="H18" i="51"/>
  <c r="H14" i="51"/>
  <c r="H12" i="51"/>
  <c r="H8" i="51"/>
  <c r="H6" i="51"/>
  <c r="G19" i="51" l="1"/>
  <c r="G21" i="51"/>
  <c r="G23" i="51" s="1"/>
  <c r="G28" i="51"/>
  <c r="G25" i="51" s="1"/>
  <c r="F28" i="51"/>
  <c r="H28" i="51" s="1"/>
  <c r="H25" i="51" s="1"/>
  <c r="G22" i="51"/>
  <c r="F22" i="51"/>
  <c r="F19" i="51" s="1"/>
  <c r="G16" i="51"/>
  <c r="G13" i="51" s="1"/>
  <c r="F16" i="51"/>
  <c r="H16" i="51" s="1"/>
  <c r="H13" i="51" s="1"/>
  <c r="F7" i="51"/>
  <c r="G10" i="51"/>
  <c r="G7" i="51" s="1"/>
  <c r="F10" i="51"/>
  <c r="F9" i="51" s="1"/>
  <c r="F11" i="51" l="1"/>
  <c r="G9" i="51"/>
  <c r="F15" i="51"/>
  <c r="H15" i="51"/>
  <c r="F27" i="51"/>
  <c r="H27" i="51"/>
  <c r="F25" i="51"/>
  <c r="H23" i="51"/>
  <c r="H10" i="51"/>
  <c r="H22" i="51"/>
  <c r="G15" i="51"/>
  <c r="F21" i="51"/>
  <c r="F23" i="51" s="1"/>
  <c r="G27" i="51"/>
  <c r="F13" i="51"/>
  <c r="J23" i="52"/>
  <c r="J21" i="52"/>
  <c r="J17" i="52"/>
  <c r="J15" i="52"/>
  <c r="J27" i="52"/>
  <c r="F17" i="51" l="1"/>
  <c r="H29" i="51"/>
  <c r="G29" i="51"/>
  <c r="H17" i="51"/>
  <c r="G17" i="51"/>
  <c r="H9" i="51"/>
  <c r="H7" i="51"/>
  <c r="F29" i="51"/>
  <c r="H19" i="51"/>
  <c r="H21" i="51"/>
  <c r="G11" i="51"/>
  <c r="H11" i="51"/>
  <c r="P7" i="42"/>
  <c r="K29" i="56" l="1"/>
  <c r="N15" i="58" l="1"/>
  <c r="L15" i="58"/>
  <c r="J15" i="58"/>
  <c r="H15" i="58"/>
  <c r="F15" i="58"/>
  <c r="D15" i="58"/>
  <c r="N13" i="58"/>
  <c r="L13" i="58"/>
  <c r="J13" i="58"/>
  <c r="H13" i="58"/>
  <c r="F13" i="58"/>
  <c r="D13" i="58"/>
  <c r="N9" i="58"/>
  <c r="L9" i="58"/>
  <c r="J9" i="58"/>
  <c r="H9" i="58"/>
  <c r="F9" i="58"/>
  <c r="D9" i="58"/>
  <c r="N7" i="58"/>
  <c r="L7" i="58"/>
  <c r="J7" i="58"/>
  <c r="H7" i="58"/>
  <c r="F7" i="58"/>
  <c r="D7" i="58"/>
  <c r="P16" i="58"/>
  <c r="N16" i="58"/>
  <c r="L16" i="58"/>
  <c r="J16" i="58"/>
  <c r="H16" i="58"/>
  <c r="F16" i="58"/>
  <c r="D16" i="58"/>
  <c r="P10" i="58"/>
  <c r="N10" i="58"/>
  <c r="L10" i="58"/>
  <c r="J10" i="58"/>
  <c r="H10" i="58"/>
  <c r="F10" i="58"/>
  <c r="D10" i="58"/>
  <c r="H17" i="58" l="1"/>
  <c r="H11" i="58"/>
  <c r="F17" i="58"/>
  <c r="N17" i="58"/>
  <c r="P9" i="58"/>
  <c r="P15" i="58"/>
  <c r="P13" i="58"/>
  <c r="P7" i="58"/>
  <c r="P18" i="58"/>
  <c r="D17" i="58"/>
  <c r="L17" i="58"/>
  <c r="F11" i="58"/>
  <c r="J17" i="58"/>
  <c r="J11" i="58"/>
  <c r="D11" i="58"/>
  <c r="L11" i="58"/>
  <c r="N11" i="58"/>
  <c r="P17" i="58" l="1"/>
  <c r="P11" i="58"/>
  <c r="J17" i="7"/>
  <c r="J50" i="7" l="1"/>
  <c r="P8" i="42" l="1"/>
  <c r="I17" i="2" l="1"/>
  <c r="I31" i="52" l="1"/>
  <c r="H31" i="52"/>
  <c r="F31" i="52"/>
  <c r="I25" i="52"/>
  <c r="H25" i="52"/>
  <c r="F25" i="52"/>
  <c r="J29" i="52"/>
  <c r="I19" i="52"/>
  <c r="H19" i="52"/>
  <c r="F19" i="52"/>
  <c r="J11" i="52"/>
  <c r="I13" i="52"/>
  <c r="H13" i="52"/>
  <c r="F13" i="52"/>
  <c r="J9" i="52"/>
  <c r="J13" i="14"/>
  <c r="J11" i="14"/>
  <c r="J9" i="14"/>
  <c r="P8" i="29"/>
  <c r="P7" i="29"/>
  <c r="J12" i="14" l="1"/>
  <c r="J10" i="14"/>
  <c r="J13" i="52"/>
  <c r="J12" i="52" s="1"/>
  <c r="F12" i="52"/>
  <c r="F10" i="52"/>
  <c r="I12" i="52"/>
  <c r="I10" i="52"/>
  <c r="F18" i="52"/>
  <c r="F16" i="52"/>
  <c r="I18" i="52"/>
  <c r="I16" i="52"/>
  <c r="H24" i="52"/>
  <c r="H22" i="52"/>
  <c r="F30" i="52"/>
  <c r="F28" i="52"/>
  <c r="I30" i="52"/>
  <c r="I28" i="52"/>
  <c r="H12" i="52"/>
  <c r="H10" i="52"/>
  <c r="H18" i="52"/>
  <c r="H16" i="52"/>
  <c r="F24" i="52"/>
  <c r="F22" i="52"/>
  <c r="J25" i="52"/>
  <c r="J24" i="52" s="1"/>
  <c r="I24" i="52"/>
  <c r="I22" i="52"/>
  <c r="J31" i="52"/>
  <c r="H30" i="52"/>
  <c r="H28" i="52"/>
  <c r="J19" i="52"/>
  <c r="J16" i="52" s="1"/>
  <c r="J18" i="52" l="1"/>
  <c r="J10" i="52"/>
  <c r="J33" i="52"/>
  <c r="J28" i="52"/>
  <c r="J30" i="52"/>
  <c r="J22" i="52"/>
  <c r="M66" i="7"/>
  <c r="K12" i="7"/>
  <c r="J2" i="7" s="1"/>
  <c r="M27" i="7"/>
  <c r="J14" i="52" l="1"/>
  <c r="J20" i="52"/>
  <c r="J26" i="52"/>
  <c r="J32" i="52"/>
  <c r="J14" i="14" l="1"/>
  <c r="D9" i="1" l="1"/>
  <c r="C9" i="1"/>
</calcChain>
</file>

<file path=xl/sharedStrings.xml><?xml version="1.0" encoding="utf-8"?>
<sst xmlns="http://schemas.openxmlformats.org/spreadsheetml/2006/main" count="637" uniqueCount="163">
  <si>
    <t>Once</t>
  </si>
  <si>
    <t>Twice</t>
  </si>
  <si>
    <t xml:space="preserve">Three Times or more </t>
  </si>
  <si>
    <t>Frequency of Transfer</t>
  </si>
  <si>
    <t>Weighted Count</t>
  </si>
  <si>
    <t>% of All Transfer Students</t>
  </si>
  <si>
    <t>Transfer</t>
  </si>
  <si>
    <t>Nontransfer</t>
  </si>
  <si>
    <t>Total Enrollment Cohort</t>
  </si>
  <si>
    <t>Public</t>
  </si>
  <si>
    <t>Private Non-Profit</t>
  </si>
  <si>
    <t>%*</t>
  </si>
  <si>
    <t xml:space="preserve">Three Times
or more </t>
  </si>
  <si>
    <t>Transfers who Transferred 
More Than Once</t>
  </si>
  <si>
    <t xml:space="preserve"> Public</t>
  </si>
  <si>
    <t>Private 
Non-Profit</t>
  </si>
  <si>
    <t>Private  
For-profit</t>
  </si>
  <si>
    <t>Cohort*</t>
  </si>
  <si>
    <t>Year 1</t>
  </si>
  <si>
    <t>(2011-12)</t>
  </si>
  <si>
    <t>(2012-13)</t>
  </si>
  <si>
    <t>(2013-14)</t>
  </si>
  <si>
    <t>Institutions</t>
  </si>
  <si>
    <t>Transferred</t>
  </si>
  <si>
    <t xml:space="preserve">Did Not Transfer </t>
  </si>
  <si>
    <t>FOUR-YEAR</t>
  </si>
  <si>
    <t>TWO-YEAR</t>
  </si>
  <si>
    <t>Within-State Transfer</t>
  </si>
  <si>
    <t>Out-of-State Transfer</t>
  </si>
  <si>
    <t>*Share of students over entire starting cohort by institution type.</t>
  </si>
  <si>
    <t>Year 2</t>
  </si>
  <si>
    <t>Year 3</t>
  </si>
  <si>
    <t>Year 4</t>
  </si>
  <si>
    <t>Year 5</t>
  </si>
  <si>
    <t>Year 6</t>
  </si>
  <si>
    <t>Total</t>
  </si>
  <si>
    <t>Two-Year Public</t>
  </si>
  <si>
    <t>Four-Year Public</t>
  </si>
  <si>
    <t>Four-Year Private Non-Profit</t>
  </si>
  <si>
    <t>Private For-Profit</t>
  </si>
  <si>
    <t>Men</t>
  </si>
  <si>
    <t>Women</t>
  </si>
  <si>
    <t>Total Transfer</t>
  </si>
  <si>
    <t xml:space="preserve">Cohort Total  </t>
  </si>
  <si>
    <t xml:space="preserve">Destination Institution </t>
  </si>
  <si>
    <t>%</t>
  </si>
  <si>
    <t>Summer Swirl</t>
  </si>
  <si>
    <t>Non-Summer Transfer</t>
  </si>
  <si>
    <t>All Four-Year</t>
  </si>
  <si>
    <t>Starting Institution</t>
  </si>
  <si>
    <t xml:space="preserve">Total </t>
  </si>
  <si>
    <t>Entire Cohort</t>
  </si>
  <si>
    <t>Transfers*</t>
  </si>
  <si>
    <t>Non-transfers</t>
  </si>
  <si>
    <t>All Two-Year</t>
  </si>
  <si>
    <t>Total Transfers</t>
  </si>
  <si>
    <t>% of Total Cohort</t>
  </si>
  <si>
    <t>N</t>
  </si>
  <si>
    <t>First Transfer</t>
  </si>
  <si>
    <t xml:space="preserve"> Public*</t>
  </si>
  <si>
    <t>Note: This figure excludes the movement of students into and out of multistate institutions. Because many for-profit institutions are multistate, N for four-year private for-profit institutions is lower in this table than in other tables.</t>
  </si>
  <si>
    <t>Age Category</t>
  </si>
  <si>
    <t>% of all Transfer Students Within the Fall 2011 Cohort</t>
  </si>
  <si>
    <t>Asian</t>
  </si>
  <si>
    <t>White</t>
  </si>
  <si>
    <t>Black</t>
  </si>
  <si>
    <t>Hispanic</t>
  </si>
  <si>
    <t>Gender</t>
  </si>
  <si>
    <t>20 and Younger</t>
  </si>
  <si>
    <t>&gt;20-24</t>
  </si>
  <si>
    <t>Older than 24</t>
  </si>
  <si>
    <t>Four-Year Private nonprofit</t>
  </si>
  <si>
    <t>Full-time</t>
  </si>
  <si>
    <t>Part-time</t>
  </si>
  <si>
    <t>Mixed</t>
  </si>
  <si>
    <t>Private nonprofit</t>
  </si>
  <si>
    <t>*Average frequency of transfer among students who transferred = 1.84.</t>
  </si>
  <si>
    <t>Fall 2011</t>
  </si>
  <si>
    <t>% of all Transfers Within the Fall 2011 Cohort</t>
  </si>
  <si>
    <t>(2015-16)</t>
  </si>
  <si>
    <t>(2014-15)</t>
  </si>
  <si>
    <t>(2016-17)</t>
  </si>
  <si>
    <t>)</t>
  </si>
  <si>
    <t>Table 1d. Total Initial Enrollments by Sector and Control of Starting Institution by Age at First Entry, Fall 2011 Cohort ( N =</t>
  </si>
  <si>
    <t xml:space="preserve">Table 1a. Total Overall Initial Enrollments by Sector and Control of Starting Institution, Fall 2011 Cohort ( N = </t>
  </si>
  <si>
    <t>Race/Ethnicity</t>
  </si>
  <si>
    <t>All two year institutions</t>
  </si>
  <si>
    <t>All four year institutions</t>
  </si>
  <si>
    <t>Two Year Institutions</t>
  </si>
  <si>
    <t>Four Year Institutions</t>
  </si>
  <si>
    <t>Cohort</t>
  </si>
  <si>
    <t>Total*</t>
  </si>
  <si>
    <t>Other</t>
  </si>
  <si>
    <t>Race/Ethnicity Unknown or Missing</t>
  </si>
  <si>
    <t>Two or More Races</t>
  </si>
  <si>
    <t>Private  
For-profit*</t>
  </si>
  <si>
    <t>List of Tables</t>
  </si>
  <si>
    <t xml:space="preserve"> </t>
  </si>
  <si>
    <t>Other*</t>
  </si>
  <si>
    <t>*Due to low coverage, race and ethnicity transfer statistics are only reported for students who started at a two year public non-profit, and four year public and four year private non-profit.</t>
  </si>
  <si>
    <t xml:space="preserve">Table 1c. Total Initial Enrollments by Sector and Control of Starting Institution by Race and Ethnicity, Fall 2011 Cohort </t>
  </si>
  <si>
    <t>Table 1b. Total Initial Enrollments by Sector and Control of Starting Institution by Gender, Fall 2011 Cohort</t>
  </si>
  <si>
    <t>Table 1c. Total Initial Enrollments by Sector and Control of Starting Institution by Race and Ethnicity, Fall 2011 Cohort</t>
  </si>
  <si>
    <t>Table 2. Total Transfer and Mobility, Fall 2011 Cohort</t>
  </si>
  <si>
    <t>Table 1a. Total Overall Initial Enrollments by Sector and Control of Starting Institution, Fall 2011 Cohort</t>
  </si>
  <si>
    <t xml:space="preserve">Table 3. Transfer and Mobility of Students by Gender, Fall 2011 Cohort </t>
  </si>
  <si>
    <t xml:space="preserve">Table 5. Transfer and Mobility of Students by Age Fall 2011 Cohort </t>
  </si>
  <si>
    <t xml:space="preserve">Table 6. Transfer and Mobility of Students by Enrollment Intensity Fall 2011 Cohort </t>
  </si>
  <si>
    <t xml:space="preserve">Table 7.  Transfer and Mobility of Students Who Transferred/Did Not Transfer 2011–2017 by Sector and Control of Starting Institution, Fall 2011 Cohort </t>
  </si>
  <si>
    <t>Table 10. Destination of First Transfer or Mobility 2011–2017 by Sector and Control of Starting Institution, By Race and Ethnicity, Fall 2011 Cohort</t>
  </si>
  <si>
    <t>Table 11. Destination of First Transfer or Mobility 2011–2017 by Sector and Control of Starting Institution by Age, Fall 2011 Cohort</t>
  </si>
  <si>
    <t>Table 13. Total Transfer and Mobility to Two-Year Public Institutions for Students who Began at Four-Year Institutions by Race and Ethnicity, Fall 2011 Cohort</t>
  </si>
  <si>
    <t xml:space="preserve">Table 12. Destination of First Transfer or Mobility 2011–2017 by Sector and Control of Starting Institution by Gender, Fall 2011 Cohort </t>
  </si>
  <si>
    <t>Table 14. Timing of First Transfer or Mobility 2011-2017 , All Transfer Students, Fall 2011 Cohort</t>
  </si>
  <si>
    <t xml:space="preserve">Table 15. Timing of Transfer and Mobility 2011-2017 , All Transfer Students, Fall 2011 Cohort </t>
  </si>
  <si>
    <t xml:space="preserve">Table 16. Transfer and Mobility Within State and Out of State 2011–2017 by Sector and Control of Starting Institution, All Transfer Students, Fall 2011 Cohort </t>
  </si>
  <si>
    <t xml:space="preserve">Table 17. Transfer and Mobility Within State and Out of State 2011–2017 by Sector and Control of Starting Institution by Race and Ethnicity, Fall 2011 Cohort </t>
  </si>
  <si>
    <t xml:space="preserve">Table 18. Frequency of Transfer and Mobility, 2011-2017, Fall 2011 Cohort </t>
  </si>
  <si>
    <t>Table 19. Frequency and Total of Transfer and Mobility/Nontransfer 2011-2017  by Sector and Control of Starting Institutions, Fall 2011 Cohort</t>
  </si>
  <si>
    <t>Table 9b. Destination of First Transfer or Mobility 2011–2017 by Sector and Control of Starting Institution, All Transfer Students, Fall 2011 Cohort</t>
  </si>
  <si>
    <t xml:space="preserve">Table 9a. Destination of First transfer or Mobility 2011-2017 by overall school type, Fall 2011 Cohort </t>
  </si>
  <si>
    <t>Table 3. Transfer and Mobility of Students by Gender, Fall 2011 Cohort</t>
  </si>
  <si>
    <t xml:space="preserve">Table 5. Transfer and Mobility of Students by Age Fall 2011 Cohort 
</t>
  </si>
  <si>
    <t>Table 7.  Transfer and Mobility of Students Who Transferred/Did Not Transfer 2011–2017 by Sector and Control of Starting Institution, Fall 2011 Cohort</t>
  </si>
  <si>
    <t xml:space="preserve">Table 9a. Destination of First transfer or Mobility 2011-2017 by overall school type, Fall 2011 Cohort 
</t>
  </si>
  <si>
    <t xml:space="preserve">Table 14. Timing of First Transfer or Mobility 2011-2017 , All Transfer Students, Fall 2011 Cohort </t>
  </si>
  <si>
    <t>Table 17. Transfer and Mobility Within State and Out of State 2011–2017 by Sector and Control of Starting Institution by Race and Ethnicity, Fall 2011 Cohort</t>
  </si>
  <si>
    <t xml:space="preserve">Table 19. Frequency and Total of Transfer and Mobility/Nontransfer 2011-2017  by Sector and Control of Starting Institutions, Fall 2011 Cohort </t>
  </si>
  <si>
    <t>Table 12. First Transfer or Mobility 2011-2017 by Sector and Control of Starting Institution by Gender, Fall 2011 Cohort</t>
  </si>
  <si>
    <t>Overall</t>
  </si>
  <si>
    <t>Back</t>
  </si>
  <si>
    <t>Total Fall 2011 Cohort*</t>
  </si>
  <si>
    <t xml:space="preserve">Table 1b. Total Initial Enrollments by Sector and Control of Starting Institution by Gender, Fall 2011 Cohort ( N = </t>
  </si>
  <si>
    <t xml:space="preserve">Starting </t>
  </si>
  <si>
    <t xml:space="preserve">Destination </t>
  </si>
  <si>
    <t>Institution</t>
  </si>
  <si>
    <t>Two-Year</t>
  </si>
  <si>
    <t>Four-Year</t>
  </si>
  <si>
    <t>Table 20. Timing of First Transfer and Mobility 2011–2017 by Sector of Both Starting and Destination Institution, All Transfer Students, Fall 2011 Cohort</t>
  </si>
  <si>
    <t xml:space="preserve">Table 20. Timing of First Transfer and Mobility 2011–2017 by Sector of Both Starting and Destination Institution, All Transfer Students, 
Fall 2011 Cohort </t>
  </si>
  <si>
    <t>Non-Resident Alien</t>
  </si>
  <si>
    <t>Native Hawaiian or Other Pacific Islander</t>
  </si>
  <si>
    <t>American Indian/Alaskan Native</t>
  </si>
  <si>
    <t xml:space="preserve">Table 9b. Destination of First Transfer or Mobility 2011–2017 by Sector and Control of Starting Institution, All Transfer Students, Fall 2011 Cohort </t>
  </si>
  <si>
    <t>Four-Year Private For-Profit</t>
  </si>
  <si>
    <t>Table 11.  First Transfer or Mobility 2011–2017 by Sector and Control of Starting Institution by Age, 
Fall 2011 Cohort</t>
  </si>
  <si>
    <t>*All transfers are counted (as opposed to only first transfers demonstrated in Table 14)</t>
  </si>
  <si>
    <t xml:space="preserve">*Select transfer statistics were not disaggregated by the two year private or the four year private for profit sectors due to coverage. </t>
  </si>
  <si>
    <t>*The sum of the values in the columns for men and women (n = 2,580,057) excludes students with missing gender data (6.27%)</t>
  </si>
  <si>
    <t>*Includes post degree transfers only for students who started in 2-year public institutions ( n= 64,847 ).</t>
  </si>
  <si>
    <t>Note: The sum of the values in the columns for men and women (n = 2,640,115 ) excludes students with missing gender data (6.27%)</t>
  </si>
  <si>
    <t xml:space="preserve">Table 4a. Transfer and Mobility of Students by Race and Ethnicity Fall 2011 Cohort </t>
  </si>
  <si>
    <t xml:space="preserve">Table 4b. Transfer and Mobility of Students by Race and Ethnicity Fall, Expanded Categories 2011 Cohort </t>
  </si>
  <si>
    <t>Note: This figure excludes the movement of students into and out of multistate institutions.</t>
  </si>
  <si>
    <t>*The other category includes non-resident ailen, native Hawaiian or other Pacific Islander, and American Indian/Alaskan native.</t>
  </si>
  <si>
    <t xml:space="preserve">Table 1d. Total Initial Enrollments by Sector and Control of Starting Institution by  Race and Ethnicity: Other Ethnicity Categories Expanded, Fall 2011 Cohort </t>
  </si>
  <si>
    <t>Table 1e. Total Initial Enrollments by Sector and Control of Starting Institution by Age at First Entry, Fall 2011 Cohort</t>
  </si>
  <si>
    <t xml:space="preserve">Table 1e. Total Initial Enrollments by Sector and Control of Starting Institution by Age at First Entry, Fall 2011 Cohort </t>
  </si>
  <si>
    <t>Table 8a. Percentage of Summer and Non-Summer Swirlers in Four-Year Transfers, By Sector, Fall 2011 Cohort</t>
  </si>
  <si>
    <t xml:space="preserve">Table 8b. Percentage of Summer and Non-Summer Swirlers in All Four-Year to Two Year Transfers by Sector, Fall 2011 Cohort
</t>
  </si>
  <si>
    <t>Table 8a. Percentage of Summer and Non-Summer Swirlers in Four-Year Transfers by Sector, Fall 2011 Cohort</t>
  </si>
  <si>
    <t xml:space="preserve">Table 8b. Percentage of Summer and Non-Summer Swirlers in Four to Two Year Transfers by Sector, Fall 2011 Cohort </t>
  </si>
  <si>
    <t>Table 4a. Transfer and Mobility of Students by Race and Ethnicity Fall 2011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</si>
</sst>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name val="Calibri"/>
      <family val="2"/>
    </font>
    <font>
      <u/>
      <sz val="12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8" applyNumberFormat="0" applyAlignment="0" applyProtection="0"/>
    <xf numFmtId="0" fontId="23" fillId="9" borderId="9" applyNumberFormat="0" applyAlignment="0" applyProtection="0"/>
    <xf numFmtId="0" fontId="24" fillId="9" borderId="8" applyNumberFormat="0" applyAlignment="0" applyProtection="0"/>
    <xf numFmtId="0" fontId="25" fillId="0" borderId="10" applyNumberFormat="0" applyFill="0" applyAlignment="0" applyProtection="0"/>
    <xf numFmtId="0" fontId="26" fillId="10" borderId="11" applyNumberFormat="0" applyAlignment="0" applyProtection="0"/>
    <xf numFmtId="0" fontId="8" fillId="0" borderId="0" applyNumberFormat="0" applyFill="0" applyBorder="0" applyAlignment="0" applyProtection="0"/>
    <xf numFmtId="0" fontId="9" fillId="11" borderId="12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/>
  </cellStyleXfs>
  <cellXfs count="42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Border="1"/>
    <xf numFmtId="0" fontId="6" fillId="2" borderId="0" xfId="0" applyFont="1" applyFill="1" applyBorder="1"/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0" fillId="3" borderId="0" xfId="0" applyFill="1"/>
    <xf numFmtId="0" fontId="0" fillId="0" borderId="2" xfId="0" applyBorder="1"/>
    <xf numFmtId="0" fontId="4" fillId="0" borderId="2" xfId="0" applyFont="1" applyBorder="1"/>
    <xf numFmtId="0" fontId="0" fillId="0" borderId="0" xfId="0" applyBorder="1"/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4" borderId="3" xfId="0" applyFont="1" applyFill="1" applyBorder="1"/>
    <xf numFmtId="0" fontId="0" fillId="4" borderId="0" xfId="0" applyFill="1"/>
    <xf numFmtId="0" fontId="0" fillId="4" borderId="2" xfId="0" applyFill="1" applyBorder="1"/>
    <xf numFmtId="0" fontId="3" fillId="0" borderId="2" xfId="0" applyFont="1" applyBorder="1"/>
    <xf numFmtId="0" fontId="3" fillId="0" borderId="0" xfId="0" applyFont="1" applyBorder="1"/>
    <xf numFmtId="0" fontId="3" fillId="4" borderId="2" xfId="0" applyFont="1" applyFill="1" applyBorder="1"/>
    <xf numFmtId="0" fontId="3" fillId="0" borderId="2" xfId="0" applyFont="1" applyBorder="1" applyAlignment="1">
      <alignment vertical="top"/>
    </xf>
    <xf numFmtId="0" fontId="4" fillId="4" borderId="3" xfId="0" applyFont="1" applyFill="1" applyBorder="1" applyAlignment="1">
      <alignment vertical="top" wrapText="1"/>
    </xf>
    <xf numFmtId="0" fontId="4" fillId="4" borderId="2" xfId="0" applyFont="1" applyFill="1" applyBorder="1"/>
    <xf numFmtId="0" fontId="6" fillId="2" borderId="1" xfId="0" applyFont="1" applyFill="1" applyBorder="1"/>
    <xf numFmtId="0" fontId="3" fillId="0" borderId="0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0" fillId="0" borderId="0" xfId="0" applyFill="1"/>
    <xf numFmtId="0" fontId="6" fillId="2" borderId="0" xfId="0" applyFont="1" applyFill="1" applyAlignment="1">
      <alignment horizontal="center"/>
    </xf>
    <xf numFmtId="0" fontId="4" fillId="4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0" fontId="0" fillId="0" borderId="2" xfId="0" applyFont="1" applyBorder="1"/>
    <xf numFmtId="0" fontId="0" fillId="4" borderId="2" xfId="0" applyFont="1" applyFill="1" applyBorder="1"/>
    <xf numFmtId="4" fontId="0" fillId="0" borderId="0" xfId="0" applyNumberFormat="1"/>
    <xf numFmtId="3" fontId="0" fillId="0" borderId="0" xfId="0" applyNumberFormat="1"/>
    <xf numFmtId="3" fontId="0" fillId="0" borderId="0" xfId="0" applyNumberForma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0" xfId="0" applyNumberFormat="1" applyFont="1" applyAlignment="1">
      <alignment horizontal="right" vertical="top"/>
    </xf>
    <xf numFmtId="0" fontId="3" fillId="4" borderId="3" xfId="0" applyFont="1" applyFill="1" applyBorder="1" applyAlignment="1">
      <alignment vertical="top"/>
    </xf>
    <xf numFmtId="3" fontId="3" fillId="0" borderId="0" xfId="0" applyNumberFormat="1" applyFont="1" applyBorder="1"/>
    <xf numFmtId="3" fontId="3" fillId="4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0" borderId="0" xfId="0" applyNumberFormat="1" applyFont="1" applyAlignment="1"/>
    <xf numFmtId="0" fontId="0" fillId="0" borderId="0" xfId="0"/>
    <xf numFmtId="0" fontId="5" fillId="0" borderId="0" xfId="0" applyFont="1" applyFill="1"/>
    <xf numFmtId="10" fontId="3" fillId="0" borderId="2" xfId="1" applyNumberFormat="1" applyFont="1" applyBorder="1"/>
    <xf numFmtId="10" fontId="3" fillId="0" borderId="0" xfId="1" applyNumberFormat="1" applyFont="1" applyAlignment="1">
      <alignment horizontal="right" vertical="top"/>
    </xf>
    <xf numFmtId="10" fontId="3" fillId="0" borderId="0" xfId="1" applyNumberFormat="1" applyFont="1" applyBorder="1"/>
    <xf numFmtId="10" fontId="3" fillId="0" borderId="0" xfId="1" applyNumberFormat="1" applyFont="1"/>
    <xf numFmtId="10" fontId="3" fillId="4" borderId="0" xfId="1" applyNumberFormat="1" applyFont="1" applyFill="1"/>
    <xf numFmtId="10" fontId="3" fillId="0" borderId="2" xfId="1" applyNumberFormat="1" applyFont="1" applyBorder="1" applyAlignment="1">
      <alignment horizontal="right" vertical="top"/>
    </xf>
    <xf numFmtId="0" fontId="6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3" fontId="8" fillId="0" borderId="0" xfId="0" applyNumberFormat="1" applyFont="1"/>
    <xf numFmtId="164" fontId="0" fillId="0" borderId="0" xfId="0" applyNumberFormat="1"/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10" fontId="0" fillId="0" borderId="0" xfId="1" applyNumberFormat="1" applyFont="1"/>
    <xf numFmtId="10" fontId="3" fillId="0" borderId="0" xfId="1" applyNumberFormat="1" applyFont="1" applyFill="1" applyBorder="1"/>
    <xf numFmtId="10" fontId="3" fillId="0" borderId="2" xfId="1" applyNumberFormat="1" applyFont="1" applyFill="1" applyBorder="1"/>
    <xf numFmtId="10" fontId="3" fillId="4" borderId="2" xfId="1" applyNumberFormat="1" applyFont="1" applyFill="1" applyBorder="1"/>
    <xf numFmtId="10" fontId="3" fillId="4" borderId="2" xfId="1" applyNumberFormat="1" applyFont="1" applyFill="1" applyBorder="1" applyAlignment="1">
      <alignment vertical="top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2" xfId="1" applyNumberFormat="1" applyFont="1" applyFill="1" applyBorder="1" applyAlignment="1">
      <alignment vertical="top"/>
    </xf>
    <xf numFmtId="0" fontId="10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10" fillId="0" borderId="0" xfId="0" applyNumberFormat="1" applyFont="1" applyFill="1"/>
    <xf numFmtId="0" fontId="5" fillId="0" borderId="0" xfId="0" applyFont="1" applyFill="1" applyAlignment="1">
      <alignment horizontal="left"/>
    </xf>
    <xf numFmtId="0" fontId="3" fillId="0" borderId="2" xfId="0" applyFont="1" applyFill="1" applyBorder="1" applyAlignment="1">
      <alignment vertical="top"/>
    </xf>
    <xf numFmtId="10" fontId="3" fillId="4" borderId="2" xfId="0" applyNumberFormat="1" applyFont="1" applyFill="1" applyBorder="1" applyAlignment="1">
      <alignment vertical="top"/>
    </xf>
    <xf numFmtId="10" fontId="3" fillId="0" borderId="0" xfId="1" applyNumberFormat="1" applyFont="1" applyFill="1" applyAlignment="1"/>
    <xf numFmtId="10" fontId="3" fillId="0" borderId="0" xfId="1" applyNumberFormat="1" applyFont="1" applyFill="1" applyAlignment="1">
      <alignment horizontal="right"/>
    </xf>
    <xf numFmtId="0" fontId="0" fillId="0" borderId="0" xfId="0"/>
    <xf numFmtId="0" fontId="4" fillId="0" borderId="0" xfId="0" applyFont="1"/>
    <xf numFmtId="0" fontId="4" fillId="0" borderId="0" xfId="0" applyFont="1" applyBorder="1"/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0" fillId="0" borderId="2" xfId="0" applyBorder="1"/>
    <xf numFmtId="0" fontId="4" fillId="0" borderId="2" xfId="0" applyFont="1" applyBorder="1"/>
    <xf numFmtId="0" fontId="0" fillId="0" borderId="0" xfId="0" applyBorder="1"/>
    <xf numFmtId="0" fontId="0" fillId="4" borderId="0" xfId="0" applyFill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0" fillId="0" borderId="0" xfId="0" applyFill="1"/>
    <xf numFmtId="4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3" xfId="0" applyNumberFormat="1" applyFont="1" applyFill="1" applyBorder="1"/>
    <xf numFmtId="3" fontId="3" fillId="4" borderId="0" xfId="0" applyNumberFormat="1" applyFont="1" applyFill="1" applyBorder="1"/>
    <xf numFmtId="10" fontId="0" fillId="0" borderId="0" xfId="0" applyNumberFormat="1"/>
    <xf numFmtId="0" fontId="3" fillId="0" borderId="0" xfId="0" applyFont="1" applyFill="1"/>
    <xf numFmtId="3" fontId="3" fillId="0" borderId="0" xfId="0" applyNumberFormat="1" applyFont="1" applyFill="1"/>
    <xf numFmtId="3" fontId="3" fillId="0" borderId="3" xfId="0" applyNumberFormat="1" applyFont="1" applyFill="1" applyBorder="1"/>
    <xf numFmtId="10" fontId="3" fillId="0" borderId="2" xfId="1" applyNumberFormat="1" applyFont="1" applyFill="1" applyBorder="1"/>
    <xf numFmtId="10" fontId="3" fillId="4" borderId="2" xfId="1" applyNumberFormat="1" applyFont="1" applyFill="1" applyBorder="1"/>
    <xf numFmtId="10" fontId="3" fillId="0" borderId="2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0" fontId="1" fillId="0" borderId="0" xfId="0" applyFont="1" applyFill="1"/>
    <xf numFmtId="10" fontId="3" fillId="0" borderId="0" xfId="1" applyNumberFormat="1" applyFont="1" applyFill="1" applyAlignment="1">
      <alignment horizontal="right" vertical="top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top"/>
    </xf>
    <xf numFmtId="10" fontId="3" fillId="0" borderId="0" xfId="1" applyNumberFormat="1" applyFont="1" applyFill="1" applyBorder="1" applyAlignment="1">
      <alignment vertical="top"/>
    </xf>
    <xf numFmtId="0" fontId="0" fillId="0" borderId="0" xfId="0" applyFill="1" applyBorder="1"/>
    <xf numFmtId="0" fontId="0" fillId="0" borderId="0" xfId="0"/>
    <xf numFmtId="0" fontId="6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/>
    <xf numFmtId="3" fontId="3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left"/>
    </xf>
    <xf numFmtId="10" fontId="3" fillId="0" borderId="2" xfId="1" applyNumberFormat="1" applyFont="1" applyFill="1" applyBorder="1" applyAlignment="1"/>
    <xf numFmtId="10" fontId="3" fillId="4" borderId="2" xfId="1" applyNumberFormat="1" applyFont="1" applyFill="1" applyBorder="1" applyAlignment="1"/>
    <xf numFmtId="0" fontId="6" fillId="2" borderId="0" xfId="0" applyFont="1" applyFill="1" applyAlignment="1">
      <alignment horizontal="center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10" fontId="3" fillId="0" borderId="0" xfId="1" applyNumberFormat="1" applyFont="1" applyFill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0" fontId="0" fillId="0" borderId="0" xfId="0"/>
    <xf numFmtId="0" fontId="6" fillId="2" borderId="0" xfId="0" applyFont="1" applyFill="1" applyAlignment="1">
      <alignment horizont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/>
    <xf numFmtId="10" fontId="3" fillId="0" borderId="2" xfId="1" applyNumberFormat="1" applyFont="1" applyFill="1" applyBorder="1"/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0" fontId="3" fillId="0" borderId="0" xfId="1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12" fillId="0" borderId="0" xfId="0" applyFont="1"/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/>
    </xf>
    <xf numFmtId="0" fontId="6" fillId="2" borderId="0" xfId="0" applyFont="1" applyFill="1" applyBorder="1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3" fontId="3" fillId="0" borderId="0" xfId="0" applyNumberFormat="1" applyFont="1" applyBorder="1" applyAlignment="1"/>
    <xf numFmtId="3" fontId="3" fillId="4" borderId="0" xfId="0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4" borderId="0" xfId="1" applyNumberFormat="1" applyFont="1" applyFill="1" applyBorder="1" applyAlignment="1"/>
    <xf numFmtId="3" fontId="3" fillId="0" borderId="3" xfId="0" applyNumberFormat="1" applyFont="1" applyBorder="1" applyAlignment="1"/>
    <xf numFmtId="0" fontId="0" fillId="0" borderId="0" xfId="0" applyFont="1" applyBorder="1"/>
    <xf numFmtId="0" fontId="4" fillId="0" borderId="0" xfId="0" applyFont="1" applyAlignment="1">
      <alignment wrapText="1"/>
    </xf>
    <xf numFmtId="0" fontId="3" fillId="0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0" borderId="0" xfId="0" applyFont="1" applyAlignment="1"/>
    <xf numFmtId="0" fontId="6" fillId="2" borderId="0" xfId="0" applyFont="1" applyFill="1" applyAlignment="1">
      <alignment horizontal="center"/>
    </xf>
    <xf numFmtId="3" fontId="3" fillId="0" borderId="2" xfId="0" applyNumberFormat="1" applyFont="1" applyFill="1" applyBorder="1"/>
    <xf numFmtId="1" fontId="3" fillId="0" borderId="0" xfId="0" applyNumberFormat="1" applyFont="1" applyAlignment="1">
      <alignment vertical="top"/>
    </xf>
    <xf numFmtId="9" fontId="3" fillId="0" borderId="2" xfId="1" applyFont="1" applyFill="1" applyBorder="1" applyAlignment="1">
      <alignment vertical="top"/>
    </xf>
    <xf numFmtId="1" fontId="3" fillId="0" borderId="0" xfId="0" applyNumberFormat="1" applyFont="1" applyFill="1" applyAlignment="1">
      <alignment vertical="top"/>
    </xf>
    <xf numFmtId="3" fontId="4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left" vertical="center"/>
    </xf>
    <xf numFmtId="0" fontId="13" fillId="0" borderId="0" xfId="0" applyFont="1"/>
    <xf numFmtId="0" fontId="4" fillId="3" borderId="0" xfId="0" applyFont="1" applyFill="1" applyAlignment="1">
      <alignment wrapText="1"/>
    </xf>
    <xf numFmtId="9" fontId="3" fillId="0" borderId="0" xfId="1" applyNumberFormat="1" applyFont="1" applyAlignment="1">
      <alignment horizontal="right" vertical="top"/>
    </xf>
    <xf numFmtId="0" fontId="4" fillId="0" borderId="0" xfId="0" applyFont="1" applyFill="1" applyBorder="1" applyAlignment="1">
      <alignment horizontal="left" wrapText="1"/>
    </xf>
    <xf numFmtId="3" fontId="0" fillId="0" borderId="0" xfId="0" applyNumberFormat="1" applyFont="1"/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/>
    <xf numFmtId="0" fontId="7" fillId="3" borderId="0" xfId="0" applyFont="1" applyFill="1" applyAlignment="1">
      <alignment wrapText="1"/>
    </xf>
    <xf numFmtId="0" fontId="4" fillId="3" borderId="0" xfId="0" applyFont="1" applyFill="1" applyAlignment="1">
      <alignment vertical="center"/>
    </xf>
    <xf numFmtId="0" fontId="0" fillId="0" borderId="0" xfId="0"/>
    <xf numFmtId="0" fontId="0" fillId="0" borderId="0" xfId="0" applyBorder="1"/>
    <xf numFmtId="0" fontId="28" fillId="0" borderId="0" xfId="0" applyFont="1" applyFill="1" applyBorder="1"/>
    <xf numFmtId="0" fontId="7" fillId="0" borderId="0" xfId="0" applyFont="1" applyFill="1" applyAlignment="1">
      <alignment vertical="center" wrapText="1"/>
    </xf>
    <xf numFmtId="165" fontId="3" fillId="0" borderId="0" xfId="2" applyNumberFormat="1" applyFont="1" applyFill="1" applyAlignment="1"/>
    <xf numFmtId="0" fontId="2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0" fontId="3" fillId="4" borderId="0" xfId="1" applyNumberFormat="1" applyFont="1" applyFill="1" applyBorder="1"/>
    <xf numFmtId="0" fontId="1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165" fontId="3" fillId="0" borderId="0" xfId="2" applyNumberFormat="1" applyFont="1" applyAlignment="1">
      <alignment vertical="top"/>
    </xf>
    <xf numFmtId="165" fontId="3" fillId="0" borderId="0" xfId="2" applyNumberFormat="1" applyFont="1" applyFill="1" applyAlignment="1">
      <alignment vertical="top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1" fillId="0" borderId="0" xfId="3" applyFont="1" applyAlignment="1">
      <alignment wrapText="1"/>
    </xf>
    <xf numFmtId="0" fontId="32" fillId="0" borderId="0" xfId="0" applyFont="1" applyFill="1" applyBorder="1"/>
    <xf numFmtId="43" fontId="0" fillId="0" borderId="0" xfId="0" applyNumberFormat="1"/>
    <xf numFmtId="0" fontId="5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2" borderId="0" xfId="0" applyFont="1" applyFill="1" applyAlignment="1">
      <alignment horizontal="center" vertical="center" wrapText="1"/>
    </xf>
    <xf numFmtId="3" fontId="0" fillId="0" borderId="0" xfId="0" applyNumberFormat="1"/>
    <xf numFmtId="3" fontId="3" fillId="0" borderId="3" xfId="0" applyNumberFormat="1" applyFont="1" applyBorder="1"/>
    <xf numFmtId="10" fontId="3" fillId="0" borderId="0" xfId="1" applyNumberFormat="1" applyFont="1" applyFill="1" applyBorder="1"/>
    <xf numFmtId="10" fontId="3" fillId="0" borderId="2" xfId="1" applyNumberFormat="1" applyFont="1" applyFill="1" applyBorder="1"/>
    <xf numFmtId="10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5" fillId="0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3" fillId="0" borderId="0" xfId="1" applyNumberFormat="1" applyFont="1" applyFill="1" applyBorder="1" applyAlignment="1"/>
    <xf numFmtId="10" fontId="33" fillId="0" borderId="0" xfId="1" applyNumberFormat="1" applyFont="1" applyFill="1" applyBorder="1" applyAlignment="1"/>
    <xf numFmtId="3" fontId="33" fillId="0" borderId="0" xfId="0" applyNumberFormat="1" applyFont="1" applyBorder="1" applyAlignment="1"/>
    <xf numFmtId="3" fontId="33" fillId="0" borderId="0" xfId="0" applyNumberFormat="1" applyFont="1" applyBorder="1" applyAlignment="1">
      <alignment horizontal="right"/>
    </xf>
    <xf numFmtId="0" fontId="14" fillId="0" borderId="0" xfId="3" applyAlignment="1">
      <alignment wrapText="1"/>
    </xf>
    <xf numFmtId="0" fontId="8" fillId="0" borderId="0" xfId="0" applyFont="1"/>
    <xf numFmtId="3" fontId="33" fillId="0" borderId="0" xfId="0" applyNumberFormat="1" applyFont="1" applyFill="1"/>
    <xf numFmtId="10" fontId="33" fillId="0" borderId="0" xfId="1" applyNumberFormat="1" applyFont="1" applyFill="1" applyBorder="1"/>
    <xf numFmtId="10" fontId="33" fillId="0" borderId="2" xfId="1" applyNumberFormat="1" applyFont="1" applyFill="1" applyBorder="1"/>
    <xf numFmtId="3" fontId="33" fillId="0" borderId="0" xfId="0" applyNumberFormat="1" applyFont="1" applyFill="1" applyBorder="1"/>
    <xf numFmtId="3" fontId="33" fillId="0" borderId="0" xfId="0" applyNumberFormat="1" applyFont="1" applyAlignment="1"/>
    <xf numFmtId="165" fontId="0" fillId="0" borderId="0" xfId="0" applyNumberFormat="1"/>
    <xf numFmtId="0" fontId="0" fillId="0" borderId="0" xfId="0"/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10" fontId="3" fillId="0" borderId="0" xfId="1" applyNumberFormat="1" applyFont="1" applyAlignment="1">
      <alignment horizontal="right" vertical="top"/>
    </xf>
    <xf numFmtId="10" fontId="3" fillId="0" borderId="2" xfId="1" applyNumberFormat="1" applyFont="1" applyBorder="1" applyAlignment="1">
      <alignment horizontal="right" vertical="top"/>
    </xf>
    <xf numFmtId="3" fontId="3" fillId="0" borderId="0" xfId="0" applyNumberFormat="1" applyFont="1" applyFill="1"/>
    <xf numFmtId="10" fontId="3" fillId="0" borderId="2" xfId="1" applyNumberFormat="1" applyFont="1" applyFill="1" applyBorder="1" applyAlignment="1">
      <alignment horizontal="right" vertical="top"/>
    </xf>
    <xf numFmtId="10" fontId="3" fillId="0" borderId="0" xfId="1" applyNumberFormat="1" applyFont="1" applyFill="1" applyAlignment="1">
      <alignment horizontal="right" vertical="top"/>
    </xf>
    <xf numFmtId="0" fontId="4" fillId="0" borderId="2" xfId="0" applyFont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3" fontId="3" fillId="0" borderId="0" xfId="0" applyNumberFormat="1" applyFont="1" applyFill="1"/>
    <xf numFmtId="10" fontId="3" fillId="0" borderId="2" xfId="1" applyNumberFormat="1" applyFont="1" applyFill="1" applyBorder="1" applyAlignment="1">
      <alignment horizontal="right" vertical="top"/>
    </xf>
    <xf numFmtId="10" fontId="3" fillId="0" borderId="0" xfId="1" applyNumberFormat="1" applyFont="1" applyFill="1" applyAlignment="1">
      <alignment horizontal="right" vertical="top"/>
    </xf>
    <xf numFmtId="0" fontId="4" fillId="0" borderId="2" xfId="0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1" fontId="0" fillId="0" borderId="0" xfId="0" applyNumberFormat="1"/>
    <xf numFmtId="9" fontId="3" fillId="0" borderId="0" xfId="1" applyFont="1" applyAlignment="1"/>
    <xf numFmtId="0" fontId="14" fillId="0" borderId="0" xfId="3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16" xfId="0" applyNumberFormat="1" applyBorder="1"/>
    <xf numFmtId="0" fontId="0" fillId="0" borderId="16" xfId="0" applyFill="1" applyBorder="1"/>
    <xf numFmtId="0" fontId="0" fillId="0" borderId="17" xfId="0" applyFill="1" applyBorder="1"/>
    <xf numFmtId="3" fontId="3" fillId="0" borderId="16" xfId="0" applyNumberFormat="1" applyFont="1" applyBorder="1"/>
    <xf numFmtId="0" fontId="6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3" fontId="3" fillId="4" borderId="16" xfId="0" applyNumberFormat="1" applyFont="1" applyFill="1" applyBorder="1"/>
    <xf numFmtId="10" fontId="3" fillId="4" borderId="16" xfId="1" applyNumberFormat="1" applyFont="1" applyFill="1" applyBorder="1" applyAlignment="1">
      <alignment horizontal="right" vertical="top"/>
    </xf>
    <xf numFmtId="10" fontId="3" fillId="4" borderId="16" xfId="1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3" fontId="3" fillId="0" borderId="0" xfId="0" applyNumberFormat="1" applyFont="1" applyFill="1" applyAlignment="1">
      <alignment horizontal="right" vertical="top"/>
    </xf>
    <xf numFmtId="3" fontId="3" fillId="3" borderId="0" xfId="0" applyNumberFormat="1" applyFont="1" applyFill="1"/>
    <xf numFmtId="10" fontId="3" fillId="0" borderId="0" xfId="1" applyNumberFormat="1" applyFont="1" applyFill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3" xfId="0" applyNumberFormat="1" applyFont="1" applyFill="1" applyBorder="1" applyAlignment="1">
      <alignment horizontal="right" vertical="top"/>
    </xf>
    <xf numFmtId="10" fontId="3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6" fillId="2" borderId="19" xfId="0" applyFont="1" applyFill="1" applyBorder="1" applyAlignment="1"/>
    <xf numFmtId="0" fontId="3" fillId="0" borderId="0" xfId="0" applyFont="1" applyFill="1" applyAlignment="1"/>
    <xf numFmtId="3" fontId="3" fillId="0" borderId="0" xfId="0" applyNumberFormat="1" applyFont="1" applyFill="1" applyAlignment="1"/>
    <xf numFmtId="3" fontId="3" fillId="4" borderId="0" xfId="0" applyNumberFormat="1" applyFont="1" applyFill="1" applyAlignment="1"/>
    <xf numFmtId="10" fontId="3" fillId="4" borderId="0" xfId="1" applyNumberFormat="1" applyFont="1" applyFill="1" applyAlignment="1"/>
    <xf numFmtId="9" fontId="3" fillId="4" borderId="0" xfId="1" applyNumberFormat="1" applyFont="1" applyFill="1" applyAlignment="1"/>
    <xf numFmtId="9" fontId="3" fillId="0" borderId="2" xfId="1" applyNumberFormat="1" applyFont="1" applyFill="1" applyBorder="1" applyAlignment="1"/>
    <xf numFmtId="9" fontId="3" fillId="4" borderId="2" xfId="1" applyNumberFormat="1" applyFont="1" applyFill="1" applyBorder="1" applyAlignment="1"/>
    <xf numFmtId="165" fontId="3" fillId="4" borderId="0" xfId="2" applyNumberFormat="1" applyFont="1" applyFill="1" applyBorder="1" applyAlignment="1"/>
    <xf numFmtId="0" fontId="5" fillId="0" borderId="0" xfId="0" applyFont="1" applyAlignment="1">
      <alignment horizontal="left"/>
    </xf>
    <xf numFmtId="0" fontId="34" fillId="0" borderId="0" xfId="0" applyFont="1" applyFill="1"/>
    <xf numFmtId="0" fontId="1" fillId="0" borderId="2" xfId="0" applyFont="1" applyBorder="1"/>
    <xf numFmtId="3" fontId="0" fillId="0" borderId="0" xfId="0" applyNumberFormat="1" applyFill="1"/>
    <xf numFmtId="4" fontId="0" fillId="0" borderId="0" xfId="0" applyNumberFormat="1" applyFill="1"/>
    <xf numFmtId="0" fontId="35" fillId="0" borderId="0" xfId="0" applyFont="1" applyAlignment="1">
      <alignment horizontal="center" vertical="center" readingOrder="1"/>
    </xf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0" fillId="2" borderId="0" xfId="0" applyFill="1"/>
    <xf numFmtId="0" fontId="2" fillId="2" borderId="0" xfId="0" applyFont="1" applyFill="1"/>
    <xf numFmtId="0" fontId="3" fillId="0" borderId="2" xfId="0" applyFont="1" applyBorder="1"/>
    <xf numFmtId="0" fontId="3" fillId="0" borderId="0" xfId="0" applyFont="1" applyBorder="1"/>
    <xf numFmtId="0" fontId="3" fillId="0" borderId="2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3" fillId="0" borderId="0" xfId="1" applyNumberFormat="1" applyFont="1" applyFill="1" applyBorder="1"/>
    <xf numFmtId="10" fontId="3" fillId="0" borderId="2" xfId="1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/>
    </xf>
    <xf numFmtId="0" fontId="10" fillId="0" borderId="0" xfId="0" applyFont="1"/>
    <xf numFmtId="3" fontId="33" fillId="0" borderId="0" xfId="0" applyNumberFormat="1" applyFont="1" applyFill="1"/>
    <xf numFmtId="10" fontId="33" fillId="0" borderId="0" xfId="1" applyNumberFormat="1" applyFont="1" applyFill="1" applyBorder="1"/>
    <xf numFmtId="0" fontId="33" fillId="0" borderId="0" xfId="0" applyFont="1" applyFill="1" applyBorder="1"/>
    <xf numFmtId="10" fontId="33" fillId="0" borderId="2" xfId="1" applyNumberFormat="1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3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4" fillId="0" borderId="0" xfId="0" quotePrefix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7" fillId="3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top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3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/>
    <cellStyle name="Note" xfId="17" builtinId="10" customBuiltin="1"/>
    <cellStyle name="Output" xfId="12" builtinId="21" customBuiltin="1"/>
    <cellStyle name="Percent" xfId="1" builtinId="5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zoomScaleNormal="100" workbookViewId="0">
      <selection activeCell="F22" sqref="F22"/>
    </sheetView>
  </sheetViews>
  <sheetFormatPr defaultRowHeight="15" x14ac:dyDescent="0.25"/>
  <cols>
    <col min="1" max="1" width="9.140625" style="263"/>
    <col min="2" max="2" width="158.140625" style="140" customWidth="1"/>
  </cols>
  <sheetData>
    <row r="1" spans="2:2" ht="18.75" x14ac:dyDescent="0.3">
      <c r="B1" s="219" t="s">
        <v>96</v>
      </c>
    </row>
    <row r="2" spans="2:2" ht="15.75" x14ac:dyDescent="0.25">
      <c r="B2" s="227" t="s">
        <v>104</v>
      </c>
    </row>
    <row r="3" spans="2:2" ht="15.75" x14ac:dyDescent="0.25">
      <c r="B3" s="227" t="s">
        <v>101</v>
      </c>
    </row>
    <row r="4" spans="2:2" ht="15.75" x14ac:dyDescent="0.25">
      <c r="B4" s="227" t="s">
        <v>102</v>
      </c>
    </row>
    <row r="5" spans="2:2" s="351" customFormat="1" ht="15.75" x14ac:dyDescent="0.25">
      <c r="B5" s="227" t="s">
        <v>155</v>
      </c>
    </row>
    <row r="6" spans="2:2" ht="15.75" x14ac:dyDescent="0.25">
      <c r="B6" s="227" t="s">
        <v>157</v>
      </c>
    </row>
    <row r="7" spans="2:2" ht="15.75" customHeight="1" x14ac:dyDescent="0.25">
      <c r="B7" s="227" t="s">
        <v>103</v>
      </c>
    </row>
    <row r="8" spans="2:2" ht="15.75" x14ac:dyDescent="0.25">
      <c r="B8" s="227" t="s">
        <v>105</v>
      </c>
    </row>
    <row r="9" spans="2:2" s="351" customFormat="1" ht="15.75" x14ac:dyDescent="0.25">
      <c r="B9" s="227" t="s">
        <v>162</v>
      </c>
    </row>
    <row r="10" spans="2:2" ht="15.75" x14ac:dyDescent="0.25">
      <c r="B10" s="227" t="s">
        <v>152</v>
      </c>
    </row>
    <row r="11" spans="2:2" ht="15.75" x14ac:dyDescent="0.25">
      <c r="B11" s="227" t="s">
        <v>106</v>
      </c>
    </row>
    <row r="12" spans="2:2" ht="15.75" x14ac:dyDescent="0.25">
      <c r="B12" s="227" t="s">
        <v>107</v>
      </c>
    </row>
    <row r="13" spans="2:2" ht="15.75" x14ac:dyDescent="0.25">
      <c r="B13" s="227" t="s">
        <v>108</v>
      </c>
    </row>
    <row r="14" spans="2:2" ht="15.75" x14ac:dyDescent="0.25">
      <c r="B14" s="227" t="s">
        <v>160</v>
      </c>
    </row>
    <row r="15" spans="2:2" ht="15.75" x14ac:dyDescent="0.25">
      <c r="B15" s="227" t="s">
        <v>161</v>
      </c>
    </row>
    <row r="16" spans="2:2" ht="15.75" customHeight="1" x14ac:dyDescent="0.25">
      <c r="B16" s="227" t="s">
        <v>120</v>
      </c>
    </row>
    <row r="17" spans="2:2" ht="15.75" x14ac:dyDescent="0.25">
      <c r="B17" s="227" t="s">
        <v>119</v>
      </c>
    </row>
    <row r="18" spans="2:2" ht="15.75" x14ac:dyDescent="0.25">
      <c r="B18" s="227" t="s">
        <v>109</v>
      </c>
    </row>
    <row r="19" spans="2:2" ht="15.75" x14ac:dyDescent="0.25">
      <c r="B19" s="227" t="s">
        <v>110</v>
      </c>
    </row>
    <row r="20" spans="2:2" ht="15.75" customHeight="1" x14ac:dyDescent="0.25">
      <c r="B20" s="227" t="s">
        <v>112</v>
      </c>
    </row>
    <row r="21" spans="2:2" ht="15.75" x14ac:dyDescent="0.25">
      <c r="B21" s="227" t="s">
        <v>111</v>
      </c>
    </row>
    <row r="22" spans="2:2" ht="15.75" x14ac:dyDescent="0.25">
      <c r="B22" s="227" t="s">
        <v>113</v>
      </c>
    </row>
    <row r="23" spans="2:2" x14ac:dyDescent="0.25">
      <c r="B23" s="255" t="s">
        <v>114</v>
      </c>
    </row>
    <row r="24" spans="2:2" ht="15.75" x14ac:dyDescent="0.25">
      <c r="B24" s="227" t="s">
        <v>115</v>
      </c>
    </row>
    <row r="25" spans="2:2" ht="15.75" x14ac:dyDescent="0.25">
      <c r="B25" s="227" t="s">
        <v>116</v>
      </c>
    </row>
    <row r="26" spans="2:2" ht="15.75" x14ac:dyDescent="0.25">
      <c r="B26" s="227" t="s">
        <v>117</v>
      </c>
    </row>
    <row r="27" spans="2:2" ht="15.75" x14ac:dyDescent="0.25">
      <c r="B27" s="227" t="s">
        <v>118</v>
      </c>
    </row>
    <row r="28" spans="2:2" x14ac:dyDescent="0.25">
      <c r="B28" s="293" t="s">
        <v>138</v>
      </c>
    </row>
    <row r="30" spans="2:2" ht="15" customHeight="1" x14ac:dyDescent="0.25"/>
    <row r="38" ht="15" customHeight="1" x14ac:dyDescent="0.25"/>
    <row r="42" ht="15" customHeight="1" x14ac:dyDescent="0.25"/>
  </sheetData>
  <autoFilter ref="B1:B27"/>
  <hyperlinks>
    <hyperlink ref="B2" location="'Table 1'!A1" display="Table 1a. Total Overall Initial Enrollments by Sector and Control of Starting Institution, Fall 2011 Cohort (N = 2,819,215)"/>
    <hyperlink ref="B3" location="'Table 1'!A17" display="Table 1b. Total Initial Enrollments by Sector and Control of Starting Institution by Gender, Fall 2011 Cohort (N = 2,643,415 )"/>
    <hyperlink ref="B7" location="'Table 2'!A1" display="Table 2. Total Transfer and Mobility, Fall 2011 Cohort (N = 2,862,772    )"/>
    <hyperlink ref="B4" location="'Table 1'!A32" display="Table 1c. Total Initial Enrollments by Sector and Control of Starting Institution by Race and Ethnicity, Fall 2011 Cohort (N = 1,898,710 )"/>
    <hyperlink ref="B6" location="'Table 1'!A60" display="Table 1d. Total Initial Enrollments by Sector and Control of Starting Institution by Age at First Entry, Fall 2011 Cohort (N = 2,809,759)"/>
    <hyperlink ref="B8" location="'Table 3'!A1" display="Table 3. Transfer and Mobility of Students by Gender, Fall 2011 Cohort (N =  2,683,348 )"/>
    <hyperlink ref="B10" location="'Table 4'!A1" display="Table 4. Transfer and Mobility of Students by Race and Ethnicity Fall 2011 Cohort (N = 1,091,218 )"/>
    <hyperlink ref="B11" location="'Table 5'!A1" display="Table 5. Transfer and Mobility of Students by Age Fall 2011 Cohort (N = 2,853,130 )"/>
    <hyperlink ref="B12" location="'Table 6'!A1" display="Table 6. Transfer and Mobility of Students by Enrollment Intensity Fall 2011 Cohort (N = 1,831,000)"/>
    <hyperlink ref="B13" location="'Table 7'!A1" display="Table 7.  Transfer and Mobility of Students Who Transferred/Did Not Transfer 2011–2017 by Sector and Control of Starting Institution, Fall 2011 Cohort (N = 1,620,807 )"/>
    <hyperlink ref="B14" location="'Table 8'!A1" display="Table 8. Total Transfer and Mobility for Students who Began at Four-Year Institutions, Fall 2011 Cohort (N = 642,490 )"/>
    <hyperlink ref="B16" location="'Table 9'!A1" display="Table 9. Destination of First Transfer or Mobility 2011–2017 by Sector and Control of Starting Institution, All Transfer Students, Fall 2011 Cohort (N = 1,052,500)"/>
    <hyperlink ref="B19" location="'Table 11'!A1" display="Table 11. Destination of First Transfer or Mobility 2011–2017 by Sector and Control of Starting Institution by Age, Fall 2011 Cohort (N = 1,051,063)"/>
    <hyperlink ref="B20" location="'Table 12'!A1" display="'Table 12'!A1"/>
    <hyperlink ref="B15" location="'Table 8'!A25" display="Table 8a. Total Transfer and Mobility to Two-Year Public Institutions for Students who Began at Four-Year Institutions, Fall 2011 Cohort ( N = 323,864 )"/>
    <hyperlink ref="B21" location="'Table 13'!A1" display="'Table 13'!A1"/>
    <hyperlink ref="B22" location="'Table 14'!A1" display="Table 14. Timing of First Transfer or Mobility 2011-2017 , All Transfer Students, Fall 2011 Cohort ( N = 1,086,751 )"/>
    <hyperlink ref="B23" location="'Table 15'!A1" display="Table 15. Timing of Transfer and Mobility 2011-2017 , All Transfer Students, Fall 2011 Cohort ( N = 1,795,390 )"/>
    <hyperlink ref="B25" location="'Table 17'!A1" display="Table 17. Transfer and Mobility Within State and Out of State 2011–2017 by Sector and Control of Starting Institution by Race and Ethnicity, Fall 2011 Cohort ( N = 778,030 )"/>
    <hyperlink ref="B26" location="'Table 18'!A1" display="Table 18. Frequency of Transfer and Mobility, 2011-2017, Fall 2011 Cohort ( N = 1,086,752 )"/>
    <hyperlink ref="B27" location="'Table 19'!A1" display="Table 19. Frequency and Total of Transfer and Mobility/Nontransfer 2011-2017  by Sector and Control of Starting Institutions, Fall 2011 Cohort ( N = 2,790,617 )"/>
    <hyperlink ref="B24" location="'Table 16'!A1" display="Table 16. Transfer and Mobility Within State and Out of State 2011–2017 by Sector and Control of Starting Institution, All Transfer Students, Fall 2011 Cohort ( N = 983,846 )"/>
    <hyperlink ref="B18" location="'Table 10'!A30" display="Table 10b. Destination of First Transfer or Mobility 2011–2017 by Sector and Control of Starting Institution, By Race and Ethnicity, Fall 2011 Cohort ( N = 775,391 )"/>
    <hyperlink ref="B17" location="'Table 9'!A1" display="Table 9. Destination of First Transfer or Mobility 2011–2017 by Sector and Control of Starting Institution, All Transfer Students, Fall 2011 Cohort (N = 1,052,500)"/>
    <hyperlink ref="B28" location="'Table 20'!A1" display="Table 20. Timing of First Transfer and Mobility 2011–2017 by Sector of Both Starting and Destination Institution, All Transfer Students, Fall 2011 Cohort"/>
    <hyperlink ref="B9" location="'Table 4'!A1" display="Table 4. Transfer and Mobility of Students by Race and Ethnicity Fall 2011 Cohort (N = 1,091,218 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zoomScaleNormal="100" workbookViewId="0"/>
  </sheetViews>
  <sheetFormatPr defaultRowHeight="15" x14ac:dyDescent="0.25"/>
  <cols>
    <col min="1" max="1" width="10.85546875" customWidth="1"/>
    <col min="3" max="3" width="4.85546875" customWidth="1"/>
    <col min="4" max="4" width="11.140625" customWidth="1"/>
    <col min="5" max="5" width="10" customWidth="1"/>
    <col min="6" max="6" width="10.42578125" customWidth="1"/>
    <col min="7" max="7" width="10.140625" customWidth="1"/>
    <col min="11" max="11" width="10" bestFit="1" customWidth="1"/>
  </cols>
  <sheetData>
    <row r="1" spans="1:13" s="208" customFormat="1" x14ac:dyDescent="0.25">
      <c r="A1" s="293" t="s">
        <v>130</v>
      </c>
    </row>
    <row r="2" spans="1:13" s="208" customFormat="1" ht="6.75" customHeight="1" x14ac:dyDescent="0.25"/>
    <row r="3" spans="1:13" s="208" customFormat="1" ht="15" customHeight="1" x14ac:dyDescent="0.25">
      <c r="A3" s="399" t="s">
        <v>124</v>
      </c>
      <c r="B3" s="399"/>
      <c r="C3" s="399"/>
      <c r="D3" s="399"/>
      <c r="E3" s="399"/>
      <c r="F3" s="226"/>
    </row>
    <row r="4" spans="1:13" s="208" customFormat="1" ht="24" customHeight="1" x14ac:dyDescent="0.25">
      <c r="A4" s="399"/>
      <c r="B4" s="399"/>
      <c r="C4" s="399"/>
      <c r="D4" s="399"/>
      <c r="E4" s="399"/>
      <c r="F4" s="226"/>
    </row>
    <row r="5" spans="1:13" ht="15" customHeight="1" x14ac:dyDescent="0.25">
      <c r="A5" s="90"/>
      <c r="B5" s="91"/>
      <c r="C5" s="204"/>
      <c r="D5" s="381" t="s">
        <v>44</v>
      </c>
      <c r="E5" s="381"/>
    </row>
    <row r="6" spans="1:13" x14ac:dyDescent="0.25">
      <c r="A6" s="91"/>
      <c r="B6" s="91"/>
      <c r="C6" s="204"/>
      <c r="D6" s="171"/>
      <c r="E6" s="171"/>
    </row>
    <row r="7" spans="1:13" ht="25.5" x14ac:dyDescent="0.25">
      <c r="A7" s="90" t="s">
        <v>49</v>
      </c>
      <c r="B7" s="91"/>
      <c r="C7" s="204"/>
      <c r="D7" s="38" t="s">
        <v>88</v>
      </c>
      <c r="E7" s="38" t="s">
        <v>89</v>
      </c>
    </row>
    <row r="8" spans="1:13" ht="26.25" x14ac:dyDescent="0.25">
      <c r="A8" s="159" t="s">
        <v>86</v>
      </c>
      <c r="B8" s="400" t="s">
        <v>57</v>
      </c>
      <c r="C8" s="400"/>
      <c r="D8" s="52">
        <v>171834</v>
      </c>
      <c r="E8" s="212">
        <v>249194</v>
      </c>
      <c r="F8" s="262"/>
      <c r="G8" s="99"/>
      <c r="H8" s="239"/>
      <c r="I8" s="239"/>
      <c r="J8" s="239"/>
    </row>
    <row r="9" spans="1:13" x14ac:dyDescent="0.25">
      <c r="A9" s="203"/>
      <c r="B9" s="30" t="s">
        <v>45</v>
      </c>
      <c r="C9" s="208"/>
      <c r="D9" s="84">
        <v>0.40810000000000002</v>
      </c>
      <c r="E9" s="84">
        <v>0.59189999999999998</v>
      </c>
      <c r="H9" s="262"/>
    </row>
    <row r="10" spans="1:13" ht="26.25" x14ac:dyDescent="0.25">
      <c r="A10" s="159" t="s">
        <v>87</v>
      </c>
      <c r="B10" s="400" t="s">
        <v>57</v>
      </c>
      <c r="C10" s="400"/>
      <c r="D10" s="52">
        <v>309918</v>
      </c>
      <c r="E10" s="212">
        <v>303896</v>
      </c>
      <c r="F10" s="229"/>
    </row>
    <row r="11" spans="1:13" x14ac:dyDescent="0.25">
      <c r="A11" s="202"/>
      <c r="B11" s="97" t="s">
        <v>45</v>
      </c>
      <c r="C11" s="92"/>
      <c r="D11" s="126">
        <v>0.50490000000000002</v>
      </c>
      <c r="E11" s="126">
        <v>0.49509999999999998</v>
      </c>
    </row>
    <row r="12" spans="1:13" x14ac:dyDescent="0.25">
      <c r="A12" s="203"/>
      <c r="B12" s="30"/>
      <c r="C12" s="209"/>
      <c r="D12" s="177"/>
      <c r="E12" s="177"/>
      <c r="M12" s="208"/>
    </row>
    <row r="14" spans="1:13" ht="15" customHeight="1" x14ac:dyDescent="0.25">
      <c r="A14" s="401" t="s">
        <v>143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32"/>
    </row>
    <row r="15" spans="1:13" x14ac:dyDescent="0.25">
      <c r="A15" s="394"/>
      <c r="B15" s="394"/>
      <c r="C15" s="394"/>
      <c r="D15" s="394"/>
      <c r="E15" s="394"/>
      <c r="F15" s="394"/>
      <c r="G15" s="394"/>
      <c r="H15" s="394"/>
      <c r="I15" s="394"/>
      <c r="J15" s="394"/>
      <c r="K15" s="332"/>
    </row>
    <row r="16" spans="1:13" x14ac:dyDescent="0.25">
      <c r="A16" s="263"/>
      <c r="B16" s="263"/>
      <c r="C16" s="263"/>
      <c r="D16" s="263"/>
      <c r="E16" s="263"/>
      <c r="F16" s="263"/>
      <c r="G16" s="263"/>
      <c r="H16" s="263"/>
      <c r="I16" s="263"/>
      <c r="J16" s="263"/>
      <c r="K16" s="263"/>
    </row>
    <row r="17" spans="1:13" x14ac:dyDescent="0.25">
      <c r="A17" s="280"/>
      <c r="B17" s="281"/>
      <c r="C17" s="334"/>
      <c r="D17" s="398" t="s">
        <v>44</v>
      </c>
      <c r="E17" s="398"/>
      <c r="F17" s="398"/>
      <c r="G17" s="398"/>
      <c r="H17" s="398"/>
      <c r="I17" s="398"/>
      <c r="J17" s="398"/>
      <c r="K17" s="329"/>
    </row>
    <row r="18" spans="1:13" x14ac:dyDescent="0.25">
      <c r="A18" s="281"/>
      <c r="B18" s="281"/>
      <c r="C18" s="334"/>
      <c r="D18" s="381" t="s">
        <v>26</v>
      </c>
      <c r="E18" s="381"/>
      <c r="F18" s="381"/>
      <c r="G18" s="283"/>
      <c r="H18" s="381" t="s">
        <v>25</v>
      </c>
      <c r="I18" s="381"/>
      <c r="J18" s="381"/>
      <c r="K18" s="336"/>
    </row>
    <row r="19" spans="1:13" ht="38.25" x14ac:dyDescent="0.25">
      <c r="A19" s="280" t="s">
        <v>49</v>
      </c>
      <c r="B19" s="281"/>
      <c r="C19" s="334"/>
      <c r="D19" s="329" t="s">
        <v>14</v>
      </c>
      <c r="E19" s="331" t="s">
        <v>10</v>
      </c>
      <c r="F19" s="331" t="s">
        <v>39</v>
      </c>
      <c r="G19" s="334"/>
      <c r="H19" s="329" t="s">
        <v>9</v>
      </c>
      <c r="I19" s="331" t="s">
        <v>10</v>
      </c>
      <c r="J19" s="331" t="s">
        <v>39</v>
      </c>
      <c r="K19" s="331" t="s">
        <v>55</v>
      </c>
    </row>
    <row r="20" spans="1:13" x14ac:dyDescent="0.25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95"/>
    </row>
    <row r="21" spans="1:13" ht="26.25" x14ac:dyDescent="0.25">
      <c r="A21" s="335" t="s">
        <v>36</v>
      </c>
      <c r="B21" s="333" t="s">
        <v>57</v>
      </c>
      <c r="C21" s="333"/>
      <c r="D21" s="52">
        <v>161186</v>
      </c>
      <c r="E21" s="337">
        <v>846</v>
      </c>
      <c r="F21" s="338">
        <v>5247</v>
      </c>
      <c r="G21" s="52"/>
      <c r="H21" s="52">
        <v>170072</v>
      </c>
      <c r="I21" s="52">
        <v>48167</v>
      </c>
      <c r="J21" s="52">
        <v>25568</v>
      </c>
      <c r="K21" s="339">
        <v>411086</v>
      </c>
      <c r="L21" s="239"/>
      <c r="M21" s="239"/>
    </row>
    <row r="22" spans="1:13" x14ac:dyDescent="0.25">
      <c r="A22" s="327"/>
      <c r="B22" s="237" t="s">
        <v>45</v>
      </c>
      <c r="C22" s="263"/>
      <c r="D22" s="84">
        <v>0.3921</v>
      </c>
      <c r="E22" s="84">
        <v>2.0999999999999999E-3</v>
      </c>
      <c r="F22" s="84">
        <v>1.2800000000000001E-2</v>
      </c>
      <c r="G22" s="84"/>
      <c r="H22" s="84">
        <v>0.41370000000000001</v>
      </c>
      <c r="I22" s="84">
        <v>0.1172</v>
      </c>
      <c r="J22" s="84">
        <v>6.2199999999999998E-2</v>
      </c>
      <c r="K22" s="340">
        <v>1</v>
      </c>
      <c r="M22" s="239"/>
    </row>
    <row r="23" spans="1:13" ht="26.25" x14ac:dyDescent="0.25">
      <c r="A23" s="335" t="s">
        <v>37</v>
      </c>
      <c r="B23" s="333" t="s">
        <v>57</v>
      </c>
      <c r="C23" s="333"/>
      <c r="D23" s="52">
        <v>221492</v>
      </c>
      <c r="E23" s="337">
        <v>459</v>
      </c>
      <c r="F23" s="338">
        <v>1447</v>
      </c>
      <c r="G23" s="136"/>
      <c r="H23" s="136">
        <v>136311</v>
      </c>
      <c r="I23" s="136">
        <v>37286</v>
      </c>
      <c r="J23" s="136">
        <v>10530</v>
      </c>
      <c r="K23" s="339">
        <v>407526</v>
      </c>
      <c r="M23" s="239"/>
    </row>
    <row r="24" spans="1:13" x14ac:dyDescent="0.25">
      <c r="A24" s="327"/>
      <c r="B24" s="237" t="s">
        <v>45</v>
      </c>
      <c r="C24" s="263"/>
      <c r="D24" s="85">
        <v>0.54349999999999998</v>
      </c>
      <c r="E24" s="85">
        <v>1.1000000000000001E-3</v>
      </c>
      <c r="F24" s="85">
        <v>3.5999999999999999E-3</v>
      </c>
      <c r="G24" s="85"/>
      <c r="H24" s="85">
        <v>0.33450000000000002</v>
      </c>
      <c r="I24" s="85">
        <v>9.1499999999999998E-2</v>
      </c>
      <c r="J24" s="85">
        <v>2.58E-2</v>
      </c>
      <c r="K24" s="341">
        <v>1</v>
      </c>
      <c r="M24" s="239"/>
    </row>
    <row r="25" spans="1:13" ht="39" x14ac:dyDescent="0.25">
      <c r="A25" s="159" t="s">
        <v>38</v>
      </c>
      <c r="B25" s="333" t="s">
        <v>57</v>
      </c>
      <c r="C25" s="333"/>
      <c r="D25" s="52">
        <v>76758</v>
      </c>
      <c r="E25" s="337">
        <v>253</v>
      </c>
      <c r="F25" s="337">
        <v>321</v>
      </c>
      <c r="G25" s="184"/>
      <c r="H25" s="52">
        <v>59263</v>
      </c>
      <c r="I25" s="52">
        <v>36869</v>
      </c>
      <c r="J25" s="52">
        <v>4253</v>
      </c>
      <c r="K25" s="339">
        <v>177716</v>
      </c>
      <c r="M25" s="239"/>
    </row>
    <row r="26" spans="1:13" x14ac:dyDescent="0.25">
      <c r="A26" s="328"/>
      <c r="B26" s="237" t="s">
        <v>45</v>
      </c>
      <c r="C26" s="263"/>
      <c r="D26" s="84">
        <v>0.43190000000000001</v>
      </c>
      <c r="E26" s="84">
        <v>1.4E-3</v>
      </c>
      <c r="F26" s="84">
        <v>1.8E-3</v>
      </c>
      <c r="G26" s="84"/>
      <c r="H26" s="84">
        <v>0.33350000000000002</v>
      </c>
      <c r="I26" s="84">
        <v>0.20749999999999999</v>
      </c>
      <c r="J26" s="84">
        <v>2.3900000000000001E-2</v>
      </c>
      <c r="K26" s="341">
        <v>1</v>
      </c>
      <c r="M26" s="239"/>
    </row>
    <row r="27" spans="1:13" ht="39" x14ac:dyDescent="0.25">
      <c r="A27" s="159" t="s">
        <v>144</v>
      </c>
      <c r="B27" s="333" t="s">
        <v>57</v>
      </c>
      <c r="C27" s="333"/>
      <c r="D27" s="52">
        <v>8644</v>
      </c>
      <c r="E27" s="337">
        <v>30</v>
      </c>
      <c r="F27" s="337">
        <v>514</v>
      </c>
      <c r="G27" s="184"/>
      <c r="H27" s="52">
        <v>2525</v>
      </c>
      <c r="I27" s="52">
        <v>3062</v>
      </c>
      <c r="J27" s="52">
        <v>13798</v>
      </c>
      <c r="K27" s="339">
        <v>28572</v>
      </c>
      <c r="M27" s="239"/>
    </row>
    <row r="28" spans="1:13" x14ac:dyDescent="0.25">
      <c r="A28" s="330"/>
      <c r="B28" s="236" t="s">
        <v>45</v>
      </c>
      <c r="C28" s="92"/>
      <c r="D28" s="126">
        <v>0.30249999999999999</v>
      </c>
      <c r="E28" s="126">
        <v>1.1000000000000001E-3</v>
      </c>
      <c r="F28" s="126">
        <v>1.7999999999999999E-2</v>
      </c>
      <c r="G28" s="126"/>
      <c r="H28" s="126">
        <v>8.8400000000000006E-2</v>
      </c>
      <c r="I28" s="126">
        <v>0.1072</v>
      </c>
      <c r="J28" s="342">
        <v>0.4829</v>
      </c>
      <c r="K28" s="343">
        <v>1</v>
      </c>
      <c r="M28" s="239"/>
    </row>
    <row r="29" spans="1:13" x14ac:dyDescent="0.25">
      <c r="A29" s="328"/>
      <c r="B29" s="237"/>
      <c r="C29" s="209"/>
      <c r="D29" s="177"/>
      <c r="E29" s="177"/>
      <c r="F29" s="177"/>
      <c r="G29" s="177"/>
      <c r="H29" s="177"/>
      <c r="I29" s="177"/>
      <c r="J29" s="177"/>
      <c r="K29" s="344">
        <f>SUM(K27,K25,K23,K21)</f>
        <v>1024900</v>
      </c>
      <c r="M29" s="239"/>
    </row>
    <row r="30" spans="1:13" x14ac:dyDescent="0.25">
      <c r="A30" s="345"/>
      <c r="E30" s="53"/>
      <c r="F30" s="53"/>
      <c r="H30" s="119"/>
      <c r="I30" s="119"/>
      <c r="J30" s="119"/>
      <c r="K30" s="119"/>
    </row>
    <row r="32" spans="1:13" x14ac:dyDescent="0.25">
      <c r="D32" s="239"/>
    </row>
  </sheetData>
  <mergeCells count="8">
    <mergeCell ref="D17:J17"/>
    <mergeCell ref="D18:F18"/>
    <mergeCell ref="H18:J18"/>
    <mergeCell ref="A3:E4"/>
    <mergeCell ref="B10:C10"/>
    <mergeCell ref="D5:E5"/>
    <mergeCell ref="B8:C8"/>
    <mergeCell ref="A14:J15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7"/>
  <sheetViews>
    <sheetView zoomScaleNormal="100" workbookViewId="0"/>
  </sheetViews>
  <sheetFormatPr defaultRowHeight="15" x14ac:dyDescent="0.25"/>
  <cols>
    <col min="1" max="1" width="9.140625" style="208"/>
    <col min="2" max="2" width="12.28515625" style="133" bestFit="1" customWidth="1"/>
    <col min="3" max="3" width="22.42578125" customWidth="1"/>
    <col min="4" max="4" width="4.85546875" customWidth="1"/>
    <col min="5" max="5" width="9.140625" hidden="1" customWidth="1"/>
    <col min="6" max="6" width="17.85546875" bestFit="1" customWidth="1"/>
    <col min="7" max="7" width="20.7109375" customWidth="1"/>
    <col min="8" max="8" width="12.140625" bestFit="1" customWidth="1"/>
    <col min="9" max="9" width="11.28515625" customWidth="1"/>
    <col min="10" max="10" width="12.42578125" bestFit="1" customWidth="1"/>
  </cols>
  <sheetData>
    <row r="1" spans="1:16" s="208" customFormat="1" x14ac:dyDescent="0.25">
      <c r="A1" s="293" t="s">
        <v>130</v>
      </c>
      <c r="B1" s="209"/>
      <c r="C1" s="221"/>
      <c r="D1" s="30"/>
      <c r="E1" s="209"/>
      <c r="F1" s="177"/>
      <c r="G1" s="177"/>
      <c r="H1" s="250"/>
      <c r="I1" s="250"/>
    </row>
    <row r="2" spans="1:16" s="208" customFormat="1" ht="15" customHeight="1" x14ac:dyDescent="0.25">
      <c r="B2" s="394" t="s">
        <v>109</v>
      </c>
      <c r="C2" s="394"/>
      <c r="D2" s="394"/>
      <c r="E2" s="394"/>
      <c r="F2" s="394"/>
      <c r="G2" s="394"/>
      <c r="H2" s="394"/>
      <c r="I2" s="394"/>
    </row>
    <row r="3" spans="1:16" s="208" customFormat="1" x14ac:dyDescent="0.25">
      <c r="B3" s="394"/>
      <c r="C3" s="394"/>
      <c r="D3" s="394"/>
      <c r="E3" s="394"/>
      <c r="F3" s="394"/>
      <c r="G3" s="394"/>
      <c r="H3" s="394"/>
      <c r="I3" s="394"/>
    </row>
    <row r="4" spans="1:16" s="208" customFormat="1" x14ac:dyDescent="0.25">
      <c r="B4" s="133"/>
      <c r="C4" s="133"/>
      <c r="D4" s="133"/>
      <c r="E4" s="133"/>
      <c r="F4" s="133"/>
      <c r="G4" s="133"/>
      <c r="H4" s="133"/>
      <c r="I4" s="133"/>
    </row>
    <row r="5" spans="1:16" s="208" customFormat="1" x14ac:dyDescent="0.25">
      <c r="B5" s="90"/>
      <c r="C5" s="90"/>
      <c r="D5" s="91"/>
      <c r="E5" s="156"/>
      <c r="F5" s="381" t="s">
        <v>44</v>
      </c>
      <c r="G5" s="381"/>
      <c r="H5" s="381"/>
      <c r="I5" s="381"/>
      <c r="J5" s="280"/>
    </row>
    <row r="6" spans="1:16" s="208" customFormat="1" x14ac:dyDescent="0.25">
      <c r="B6" s="91"/>
      <c r="C6" s="91"/>
      <c r="D6" s="91"/>
      <c r="E6" s="156"/>
      <c r="F6" s="220" t="s">
        <v>26</v>
      </c>
      <c r="G6" s="405" t="s">
        <v>25</v>
      </c>
      <c r="H6" s="405"/>
      <c r="I6" s="405"/>
      <c r="J6" s="280"/>
    </row>
    <row r="7" spans="1:16" s="208" customFormat="1" ht="25.5" x14ac:dyDescent="0.25">
      <c r="B7" s="90" t="s">
        <v>85</v>
      </c>
      <c r="C7" s="90" t="s">
        <v>49</v>
      </c>
      <c r="D7" s="91"/>
      <c r="E7" s="156"/>
      <c r="F7" s="222" t="s">
        <v>14</v>
      </c>
      <c r="G7" s="222" t="s">
        <v>9</v>
      </c>
      <c r="H7" s="38" t="s">
        <v>10</v>
      </c>
      <c r="I7" s="309" t="s">
        <v>39</v>
      </c>
      <c r="J7" s="38" t="s">
        <v>55</v>
      </c>
      <c r="K7" s="250"/>
    </row>
    <row r="8" spans="1:16" s="208" customFormat="1" x14ac:dyDescent="0.25">
      <c r="B8" s="133"/>
      <c r="C8" s="133"/>
      <c r="D8" s="133"/>
      <c r="E8" s="133"/>
      <c r="I8" s="263"/>
      <c r="J8" s="95"/>
      <c r="K8" s="250"/>
      <c r="L8"/>
      <c r="M8"/>
      <c r="N8"/>
      <c r="O8"/>
      <c r="P8"/>
    </row>
    <row r="9" spans="1:16" s="208" customFormat="1" x14ac:dyDescent="0.25">
      <c r="B9" s="403" t="s">
        <v>63</v>
      </c>
      <c r="C9" s="159" t="s">
        <v>36</v>
      </c>
      <c r="D9" s="400" t="s">
        <v>57</v>
      </c>
      <c r="E9" s="400"/>
      <c r="F9" s="175">
        <v>7040</v>
      </c>
      <c r="G9" s="175">
        <v>8293</v>
      </c>
      <c r="H9" s="175">
        <v>1336</v>
      </c>
      <c r="I9" s="175">
        <v>414</v>
      </c>
      <c r="J9" s="176">
        <f>SUM(F9:I9)</f>
        <v>17083</v>
      </c>
      <c r="K9" s="250"/>
      <c r="L9"/>
      <c r="M9"/>
      <c r="N9"/>
      <c r="O9"/>
      <c r="P9"/>
    </row>
    <row r="10" spans="1:16" s="208" customFormat="1" x14ac:dyDescent="0.25">
      <c r="B10" s="403"/>
      <c r="C10" s="166"/>
      <c r="D10" s="30" t="s">
        <v>45</v>
      </c>
      <c r="E10" s="94"/>
      <c r="F10" s="252">
        <v>0.40810000000000002</v>
      </c>
      <c r="G10" s="252">
        <v>0.48070000000000002</v>
      </c>
      <c r="H10" s="252">
        <v>7.7399999999999997E-2</v>
      </c>
      <c r="I10" s="177">
        <v>2.4E-2</v>
      </c>
      <c r="J10" s="178">
        <v>1</v>
      </c>
      <c r="K10" s="250"/>
      <c r="L10" s="239"/>
    </row>
    <row r="11" spans="1:16" s="208" customFormat="1" x14ac:dyDescent="0.25">
      <c r="B11" s="403"/>
      <c r="C11" s="159" t="s">
        <v>37</v>
      </c>
      <c r="D11" s="400" t="s">
        <v>57</v>
      </c>
      <c r="E11" s="400"/>
      <c r="F11" s="253">
        <v>10106</v>
      </c>
      <c r="G11" s="254">
        <v>4768</v>
      </c>
      <c r="H11" s="254">
        <v>1499</v>
      </c>
      <c r="I11" s="139">
        <v>227</v>
      </c>
      <c r="J11" s="176">
        <f>SUM(F11:I11)</f>
        <v>16600</v>
      </c>
      <c r="K11" s="250"/>
      <c r="L11" s="239"/>
    </row>
    <row r="12" spans="1:16" s="208" customFormat="1" x14ac:dyDescent="0.25">
      <c r="B12" s="403"/>
      <c r="C12" s="166"/>
      <c r="D12" s="30" t="s">
        <v>45</v>
      </c>
      <c r="E12" s="94"/>
      <c r="F12" s="252">
        <v>0.60699999999999998</v>
      </c>
      <c r="G12" s="252">
        <v>0.28639999999999999</v>
      </c>
      <c r="H12" s="252">
        <v>9.01E-2</v>
      </c>
      <c r="I12" s="320">
        <v>1.3599999999999999E-2</v>
      </c>
      <c r="J12" s="178">
        <v>1</v>
      </c>
      <c r="K12" s="250"/>
      <c r="L12" s="239"/>
    </row>
    <row r="13" spans="1:16" s="208" customFormat="1" ht="26.25" x14ac:dyDescent="0.25">
      <c r="B13" s="403"/>
      <c r="C13" s="197" t="s">
        <v>71</v>
      </c>
      <c r="D13" s="400" t="s">
        <v>57</v>
      </c>
      <c r="E13" s="400"/>
      <c r="F13" s="253">
        <v>2581</v>
      </c>
      <c r="G13" s="253">
        <v>2062</v>
      </c>
      <c r="H13" s="253">
        <v>1580</v>
      </c>
      <c r="I13" s="175">
        <v>76</v>
      </c>
      <c r="J13" s="176">
        <f>SUM(F13:I13)</f>
        <v>6299</v>
      </c>
      <c r="K13" s="250"/>
      <c r="L13" s="239"/>
    </row>
    <row r="14" spans="1:16" s="208" customFormat="1" x14ac:dyDescent="0.25">
      <c r="B14" s="404"/>
      <c r="C14" s="92"/>
      <c r="D14" s="97" t="s">
        <v>45</v>
      </c>
      <c r="E14" s="92"/>
      <c r="F14" s="177">
        <v>0.40939999999999999</v>
      </c>
      <c r="G14" s="177">
        <v>0.3271</v>
      </c>
      <c r="H14" s="177">
        <v>0.25059999999999999</v>
      </c>
      <c r="I14" s="177">
        <v>1.21E-2</v>
      </c>
      <c r="J14" s="178">
        <v>1</v>
      </c>
      <c r="K14" s="250"/>
      <c r="L14" s="239"/>
    </row>
    <row r="15" spans="1:16" s="208" customFormat="1" x14ac:dyDescent="0.25">
      <c r="B15" s="402" t="s">
        <v>65</v>
      </c>
      <c r="C15" s="167" t="s">
        <v>36</v>
      </c>
      <c r="D15" s="406" t="s">
        <v>57</v>
      </c>
      <c r="E15" s="406"/>
      <c r="F15" s="179">
        <v>25007</v>
      </c>
      <c r="G15" s="179">
        <v>15485</v>
      </c>
      <c r="H15" s="179">
        <v>6108</v>
      </c>
      <c r="I15" s="179">
        <v>6551</v>
      </c>
      <c r="J15" s="176">
        <f>SUM(F15:I15)</f>
        <v>53151</v>
      </c>
      <c r="K15" s="250"/>
      <c r="L15" s="239"/>
    </row>
    <row r="16" spans="1:16" s="208" customFormat="1" x14ac:dyDescent="0.25">
      <c r="B16" s="403"/>
      <c r="C16" s="166"/>
      <c r="D16" s="30" t="s">
        <v>45</v>
      </c>
      <c r="E16" s="94"/>
      <c r="F16" s="177">
        <v>0.45900000000000002</v>
      </c>
      <c r="G16" s="177">
        <v>0.28420000000000001</v>
      </c>
      <c r="H16" s="177">
        <v>0.11210000000000001</v>
      </c>
      <c r="I16" s="177">
        <v>0.1202</v>
      </c>
      <c r="J16" s="178">
        <v>1</v>
      </c>
      <c r="K16" s="250"/>
      <c r="L16" s="239"/>
    </row>
    <row r="17" spans="2:12" s="208" customFormat="1" x14ac:dyDescent="0.25">
      <c r="B17" s="403"/>
      <c r="C17" s="159" t="s">
        <v>37</v>
      </c>
      <c r="D17" s="400" t="s">
        <v>57</v>
      </c>
      <c r="E17" s="400"/>
      <c r="F17" s="175">
        <v>27977</v>
      </c>
      <c r="G17" s="139">
        <v>14042</v>
      </c>
      <c r="H17" s="139">
        <v>3626</v>
      </c>
      <c r="I17" s="139">
        <v>2492</v>
      </c>
      <c r="J17" s="176">
        <f>SUM(F17:I17)</f>
        <v>48137</v>
      </c>
      <c r="K17" s="250"/>
      <c r="L17" s="239"/>
    </row>
    <row r="18" spans="2:12" s="208" customFormat="1" x14ac:dyDescent="0.25">
      <c r="B18" s="403"/>
      <c r="C18" s="166"/>
      <c r="D18" s="30" t="s">
        <v>45</v>
      </c>
      <c r="E18" s="94"/>
      <c r="F18" s="177">
        <v>0.57530000000000003</v>
      </c>
      <c r="G18" s="177">
        <v>0.2888</v>
      </c>
      <c r="H18" s="177">
        <v>7.46E-2</v>
      </c>
      <c r="I18" s="320">
        <v>5.1299999999999998E-2</v>
      </c>
      <c r="J18" s="178">
        <v>1</v>
      </c>
      <c r="K18" s="250"/>
      <c r="L18" s="239"/>
    </row>
    <row r="19" spans="2:12" s="208" customFormat="1" ht="26.25" x14ac:dyDescent="0.25">
      <c r="B19" s="403"/>
      <c r="C19" s="197" t="s">
        <v>71</v>
      </c>
      <c r="D19" s="400" t="s">
        <v>57</v>
      </c>
      <c r="E19" s="400"/>
      <c r="F19" s="24">
        <v>9183</v>
      </c>
      <c r="G19" s="24">
        <v>6100</v>
      </c>
      <c r="H19" s="24">
        <v>2871</v>
      </c>
      <c r="I19" s="235">
        <v>943</v>
      </c>
      <c r="J19" s="176">
        <f>SUM(F19:I19)</f>
        <v>19097</v>
      </c>
      <c r="K19" s="250"/>
      <c r="L19" s="239"/>
    </row>
    <row r="20" spans="2:12" s="208" customFormat="1" x14ac:dyDescent="0.25">
      <c r="B20" s="404"/>
      <c r="C20" s="92"/>
      <c r="D20" s="97" t="s">
        <v>45</v>
      </c>
      <c r="E20" s="92"/>
      <c r="F20" s="177">
        <v>0.4783</v>
      </c>
      <c r="G20" s="177">
        <v>0.31769999999999998</v>
      </c>
      <c r="H20" s="177">
        <v>0.14949999999999999</v>
      </c>
      <c r="I20" s="55">
        <v>4.9099999999999998E-2</v>
      </c>
      <c r="J20" s="127">
        <v>1</v>
      </c>
      <c r="K20" s="250"/>
      <c r="L20" s="239"/>
    </row>
    <row r="21" spans="2:12" s="208" customFormat="1" x14ac:dyDescent="0.25">
      <c r="B21" s="402" t="s">
        <v>66</v>
      </c>
      <c r="C21" s="167" t="s">
        <v>36</v>
      </c>
      <c r="D21" s="406" t="s">
        <v>57</v>
      </c>
      <c r="E21" s="406"/>
      <c r="F21" s="179">
        <v>28626</v>
      </c>
      <c r="G21" s="179">
        <v>21883</v>
      </c>
      <c r="H21" s="179">
        <v>4842</v>
      </c>
      <c r="I21" s="179">
        <v>2451</v>
      </c>
      <c r="J21" s="176">
        <f>SUM(F21:I21)</f>
        <v>57802</v>
      </c>
      <c r="K21" s="250"/>
      <c r="L21" s="239"/>
    </row>
    <row r="22" spans="2:12" s="208" customFormat="1" x14ac:dyDescent="0.25">
      <c r="B22" s="403"/>
      <c r="C22" s="166"/>
      <c r="D22" s="30" t="s">
        <v>45</v>
      </c>
      <c r="E22" s="94"/>
      <c r="F22" s="177">
        <v>0.48599999999999999</v>
      </c>
      <c r="G22" s="177">
        <v>0.3715</v>
      </c>
      <c r="H22" s="177">
        <v>8.2199999999999995E-2</v>
      </c>
      <c r="I22" s="177">
        <v>4.1599999999999998E-2</v>
      </c>
      <c r="J22" s="178">
        <v>1</v>
      </c>
      <c r="K22" s="251"/>
      <c r="L22" s="239"/>
    </row>
    <row r="23" spans="2:12" s="208" customFormat="1" x14ac:dyDescent="0.25">
      <c r="B23" s="403"/>
      <c r="C23" s="159" t="s">
        <v>37</v>
      </c>
      <c r="D23" s="400" t="s">
        <v>57</v>
      </c>
      <c r="E23" s="400"/>
      <c r="F23" s="175">
        <v>24847</v>
      </c>
      <c r="G23" s="139">
        <v>13887</v>
      </c>
      <c r="H23" s="139">
        <v>2811</v>
      </c>
      <c r="I23" s="139">
        <v>1065</v>
      </c>
      <c r="J23" s="176">
        <f>SUM(F23:I23)</f>
        <v>42610</v>
      </c>
      <c r="K23" s="250"/>
      <c r="L23" s="239"/>
    </row>
    <row r="24" spans="2:12" s="208" customFormat="1" x14ac:dyDescent="0.25">
      <c r="B24" s="403"/>
      <c r="C24" s="166"/>
      <c r="D24" s="30" t="s">
        <v>45</v>
      </c>
      <c r="E24" s="94"/>
      <c r="F24" s="177">
        <v>0.57950000000000002</v>
      </c>
      <c r="G24" s="177">
        <v>0.32390000000000002</v>
      </c>
      <c r="H24" s="177">
        <v>6.5600000000000006E-2</v>
      </c>
      <c r="I24" s="320">
        <v>2.4799999999999999E-2</v>
      </c>
      <c r="J24" s="178">
        <v>1</v>
      </c>
      <c r="K24" s="250"/>
      <c r="L24" s="239"/>
    </row>
    <row r="25" spans="2:12" s="208" customFormat="1" ht="26.25" x14ac:dyDescent="0.25">
      <c r="B25" s="403"/>
      <c r="C25" s="197" t="s">
        <v>71</v>
      </c>
      <c r="D25" s="400" t="s">
        <v>57</v>
      </c>
      <c r="E25" s="400"/>
      <c r="F25" s="24">
        <v>7116</v>
      </c>
      <c r="G25" s="24">
        <v>4249</v>
      </c>
      <c r="H25" s="24">
        <v>2466</v>
      </c>
      <c r="I25" s="235">
        <v>293</v>
      </c>
      <c r="J25" s="176">
        <f>SUM(F25:I25)</f>
        <v>14124</v>
      </c>
      <c r="K25" s="250"/>
      <c r="L25" s="239"/>
    </row>
    <row r="26" spans="2:12" x14ac:dyDescent="0.25">
      <c r="B26" s="404"/>
      <c r="C26" s="92"/>
      <c r="D26" s="97" t="s">
        <v>45</v>
      </c>
      <c r="E26" s="92"/>
      <c r="F26" s="177">
        <v>0.50260000000000005</v>
      </c>
      <c r="G26" s="177">
        <v>0.30009999999999998</v>
      </c>
      <c r="H26" s="177">
        <v>0.17419999999999999</v>
      </c>
      <c r="I26" s="55">
        <v>2.07E-2</v>
      </c>
      <c r="J26" s="127">
        <v>1</v>
      </c>
      <c r="K26" s="225"/>
      <c r="L26" s="239"/>
    </row>
    <row r="27" spans="2:12" x14ac:dyDescent="0.25">
      <c r="B27" s="402" t="s">
        <v>64</v>
      </c>
      <c r="C27" s="167" t="s">
        <v>36</v>
      </c>
      <c r="D27" s="406" t="s">
        <v>57</v>
      </c>
      <c r="E27" s="406"/>
      <c r="F27" s="179">
        <v>59374</v>
      </c>
      <c r="G27" s="179">
        <v>86272</v>
      </c>
      <c r="H27" s="179">
        <v>25482</v>
      </c>
      <c r="I27" s="179">
        <v>8250</v>
      </c>
      <c r="J27" s="176">
        <f>SUM(F27:I27)</f>
        <v>179378</v>
      </c>
      <c r="K27" s="225"/>
      <c r="L27" s="239"/>
    </row>
    <row r="28" spans="2:12" x14ac:dyDescent="0.25">
      <c r="B28" s="403"/>
      <c r="C28" s="166"/>
      <c r="D28" s="30" t="s">
        <v>45</v>
      </c>
      <c r="E28" s="180"/>
      <c r="F28" s="177">
        <v>0.32819999999999999</v>
      </c>
      <c r="G28" s="177">
        <v>0.47689999999999999</v>
      </c>
      <c r="H28" s="177">
        <v>0.1409</v>
      </c>
      <c r="I28" s="177">
        <v>4.5600000000000002E-2</v>
      </c>
      <c r="J28" s="178">
        <v>1</v>
      </c>
      <c r="K28" s="133"/>
      <c r="L28" s="239"/>
    </row>
    <row r="29" spans="2:12" x14ac:dyDescent="0.25">
      <c r="B29" s="403"/>
      <c r="C29" s="159" t="s">
        <v>37</v>
      </c>
      <c r="D29" s="400" t="s">
        <v>57</v>
      </c>
      <c r="E29" s="400"/>
      <c r="F29" s="175">
        <v>120238</v>
      </c>
      <c r="G29" s="139">
        <v>79266</v>
      </c>
      <c r="H29" s="139">
        <v>21587</v>
      </c>
      <c r="I29" s="139">
        <v>4059</v>
      </c>
      <c r="J29" s="176">
        <f>SUM(F29:I29)</f>
        <v>225150</v>
      </c>
      <c r="L29" s="239"/>
    </row>
    <row r="30" spans="2:12" x14ac:dyDescent="0.25">
      <c r="B30" s="403"/>
      <c r="C30" s="166"/>
      <c r="D30" s="30" t="s">
        <v>45</v>
      </c>
      <c r="E30" s="180"/>
      <c r="F30" s="177">
        <v>0.5323</v>
      </c>
      <c r="G30" s="177">
        <v>0.35089999999999999</v>
      </c>
      <c r="H30" s="177">
        <v>9.5600000000000004E-2</v>
      </c>
      <c r="I30" s="320">
        <v>1.7999999999999999E-2</v>
      </c>
      <c r="J30" s="178">
        <v>1</v>
      </c>
      <c r="L30" s="239"/>
    </row>
    <row r="31" spans="2:12" ht="26.25" x14ac:dyDescent="0.25">
      <c r="B31" s="403"/>
      <c r="C31" s="197" t="s">
        <v>71</v>
      </c>
      <c r="D31" s="400" t="s">
        <v>57</v>
      </c>
      <c r="E31" s="400"/>
      <c r="F31" s="24">
        <v>44436</v>
      </c>
      <c r="G31" s="24">
        <v>35399</v>
      </c>
      <c r="H31" s="24">
        <v>21708</v>
      </c>
      <c r="I31" s="235">
        <v>1510</v>
      </c>
      <c r="J31" s="176">
        <f>SUM(F31:I31)</f>
        <v>103053</v>
      </c>
      <c r="L31" s="239"/>
    </row>
    <row r="32" spans="2:12" x14ac:dyDescent="0.25">
      <c r="B32" s="404"/>
      <c r="C32" s="39"/>
      <c r="D32" s="97" t="s">
        <v>45</v>
      </c>
      <c r="E32" s="39"/>
      <c r="F32" s="126">
        <v>0.43030000000000002</v>
      </c>
      <c r="G32" s="126">
        <v>0.34279999999999999</v>
      </c>
      <c r="H32" s="126">
        <v>0.2102</v>
      </c>
      <c r="I32" s="55">
        <v>1.46E-2</v>
      </c>
      <c r="J32" s="127">
        <v>1</v>
      </c>
      <c r="K32" t="s">
        <v>97</v>
      </c>
      <c r="L32" s="239"/>
    </row>
    <row r="33" spans="1:10" x14ac:dyDescent="0.25">
      <c r="F33" s="4"/>
      <c r="G33" s="4"/>
      <c r="H33" s="4"/>
      <c r="I33" s="198"/>
      <c r="J33" s="239"/>
    </row>
    <row r="34" spans="1:10" x14ac:dyDescent="0.25">
      <c r="B34" s="230" t="s">
        <v>99</v>
      </c>
    </row>
    <row r="35" spans="1:10" x14ac:dyDescent="0.25">
      <c r="B35" s="346"/>
    </row>
    <row r="38" spans="1:10" s="133" customFormat="1" x14ac:dyDescent="0.25">
      <c r="A38" s="208"/>
      <c r="C38"/>
      <c r="D38"/>
      <c r="E38"/>
      <c r="F38"/>
      <c r="G38"/>
      <c r="H38"/>
      <c r="I38"/>
    </row>
    <row r="39" spans="1:10" s="133" customFormat="1" x14ac:dyDescent="0.25">
      <c r="A39" s="208"/>
      <c r="C39"/>
      <c r="D39"/>
      <c r="E39"/>
      <c r="F39"/>
      <c r="G39"/>
      <c r="H39"/>
      <c r="I39"/>
    </row>
    <row r="40" spans="1:10" s="133" customFormat="1" x14ac:dyDescent="0.25">
      <c r="A40" s="208"/>
      <c r="C40"/>
      <c r="D40"/>
      <c r="E40"/>
      <c r="F40"/>
      <c r="G40"/>
      <c r="H40"/>
      <c r="I40"/>
    </row>
    <row r="41" spans="1:10" s="133" customFormat="1" x14ac:dyDescent="0.25">
      <c r="A41" s="208"/>
      <c r="C41"/>
      <c r="D41"/>
      <c r="E41"/>
      <c r="F41"/>
      <c r="G41"/>
      <c r="H41"/>
      <c r="I41"/>
    </row>
    <row r="57" spans="10:10" x14ac:dyDescent="0.25">
      <c r="J57" s="198"/>
    </row>
  </sheetData>
  <mergeCells count="19">
    <mergeCell ref="B2:I3"/>
    <mergeCell ref="B27:B32"/>
    <mergeCell ref="D27:E27"/>
    <mergeCell ref="D29:E29"/>
    <mergeCell ref="D31:E31"/>
    <mergeCell ref="D13:E13"/>
    <mergeCell ref="B9:B14"/>
    <mergeCell ref="B15:B20"/>
    <mergeCell ref="D15:E15"/>
    <mergeCell ref="D17:E17"/>
    <mergeCell ref="D19:E19"/>
    <mergeCell ref="D11:E11"/>
    <mergeCell ref="D9:E9"/>
    <mergeCell ref="B21:B26"/>
    <mergeCell ref="G6:I6"/>
    <mergeCell ref="F5:I5"/>
    <mergeCell ref="D21:E21"/>
    <mergeCell ref="D23:E23"/>
    <mergeCell ref="D25:E25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"/>
  <sheetViews>
    <sheetView zoomScaleNormal="100" workbookViewId="0"/>
  </sheetViews>
  <sheetFormatPr defaultRowHeight="15" x14ac:dyDescent="0.25"/>
  <cols>
    <col min="1" max="1" width="12.7109375" style="133" bestFit="1" customWidth="1"/>
  </cols>
  <sheetData>
    <row r="1" spans="1:12" s="263" customFormat="1" x14ac:dyDescent="0.25">
      <c r="A1" s="293" t="s">
        <v>130</v>
      </c>
    </row>
    <row r="2" spans="1:12" x14ac:dyDescent="0.25">
      <c r="A2" s="394" t="s">
        <v>145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</row>
    <row r="5" spans="1:12" x14ac:dyDescent="0.25">
      <c r="A5" s="265" t="s">
        <v>61</v>
      </c>
      <c r="B5" s="266"/>
      <c r="C5" s="266"/>
      <c r="D5" s="266"/>
      <c r="E5" s="266"/>
      <c r="F5" s="381" t="s">
        <v>26</v>
      </c>
      <c r="G5" s="381"/>
      <c r="H5" s="381"/>
      <c r="I5" s="277"/>
      <c r="J5" s="381" t="s">
        <v>25</v>
      </c>
      <c r="K5" s="381"/>
      <c r="L5" s="381"/>
    </row>
    <row r="6" spans="1:12" x14ac:dyDescent="0.25">
      <c r="A6" s="266"/>
      <c r="B6" s="266"/>
      <c r="C6" s="266"/>
      <c r="D6" s="266"/>
      <c r="E6" s="266"/>
      <c r="F6" s="264"/>
      <c r="G6" s="380" t="s">
        <v>15</v>
      </c>
      <c r="H6" s="380" t="s">
        <v>95</v>
      </c>
      <c r="I6" s="278"/>
      <c r="J6" s="267"/>
      <c r="K6" s="380" t="s">
        <v>15</v>
      </c>
      <c r="L6" s="380" t="s">
        <v>16</v>
      </c>
    </row>
    <row r="7" spans="1:12" x14ac:dyDescent="0.25">
      <c r="A7" s="266"/>
      <c r="B7" s="266"/>
      <c r="C7" s="266"/>
      <c r="D7" s="266"/>
      <c r="E7" s="266"/>
      <c r="F7" s="268" t="s">
        <v>14</v>
      </c>
      <c r="G7" s="378"/>
      <c r="H7" s="378"/>
      <c r="I7" s="268"/>
      <c r="J7" s="268" t="s">
        <v>9</v>
      </c>
      <c r="K7" s="378"/>
      <c r="L7" s="378"/>
    </row>
    <row r="8" spans="1:12" x14ac:dyDescent="0.25">
      <c r="A8" s="269"/>
      <c r="B8" s="269"/>
      <c r="C8" s="269"/>
      <c r="D8" s="263"/>
      <c r="E8" s="263"/>
      <c r="F8" s="263"/>
      <c r="G8" s="263"/>
      <c r="H8" s="263"/>
      <c r="I8" s="263"/>
      <c r="J8" s="263"/>
      <c r="K8" s="263"/>
      <c r="L8" s="263"/>
    </row>
    <row r="9" spans="1:12" x14ac:dyDescent="0.25">
      <c r="A9" s="269" t="s">
        <v>68</v>
      </c>
      <c r="B9" s="269"/>
      <c r="C9" s="269"/>
      <c r="D9" s="383" t="s">
        <v>57</v>
      </c>
      <c r="E9" s="383"/>
      <c r="F9" s="273">
        <v>324032</v>
      </c>
      <c r="G9" s="273">
        <v>1334</v>
      </c>
      <c r="H9" s="273">
        <v>300</v>
      </c>
      <c r="I9" s="273"/>
      <c r="J9" s="273">
        <v>401605</v>
      </c>
      <c r="K9" s="270">
        <v>164946</v>
      </c>
      <c r="L9" s="270">
        <v>5895</v>
      </c>
    </row>
    <row r="10" spans="1:12" x14ac:dyDescent="0.25">
      <c r="A10" s="269"/>
      <c r="B10" s="269"/>
      <c r="C10" s="269"/>
      <c r="D10" s="383" t="s">
        <v>45</v>
      </c>
      <c r="E10" s="383"/>
      <c r="F10" s="275">
        <v>0.36080000000000001</v>
      </c>
      <c r="G10" s="275">
        <v>1.5E-3</v>
      </c>
      <c r="H10" s="275">
        <v>2.9999999999999997E-4</v>
      </c>
      <c r="I10" s="275"/>
      <c r="J10" s="275">
        <v>0.44719999999999999</v>
      </c>
      <c r="K10" s="271">
        <v>0.1837</v>
      </c>
      <c r="L10" s="271">
        <v>6.6E-3</v>
      </c>
    </row>
    <row r="11" spans="1:12" x14ac:dyDescent="0.25">
      <c r="A11" s="269" t="s">
        <v>69</v>
      </c>
      <c r="B11" s="269"/>
      <c r="C11" s="269"/>
      <c r="D11" s="383" t="s">
        <v>57</v>
      </c>
      <c r="E11" s="383"/>
      <c r="F11" s="273">
        <v>53157</v>
      </c>
      <c r="G11" s="273">
        <v>174</v>
      </c>
      <c r="H11" s="273">
        <v>221</v>
      </c>
      <c r="I11" s="273"/>
      <c r="J11" s="273">
        <v>18963</v>
      </c>
      <c r="K11" s="270">
        <v>6905</v>
      </c>
      <c r="L11" s="270">
        <v>3677</v>
      </c>
    </row>
    <row r="12" spans="1:12" x14ac:dyDescent="0.25">
      <c r="A12" s="269"/>
      <c r="B12" s="269"/>
      <c r="C12" s="269"/>
      <c r="D12" s="383" t="s">
        <v>45</v>
      </c>
      <c r="E12" s="383"/>
      <c r="F12" s="275">
        <v>0.63970000000000005</v>
      </c>
      <c r="G12" s="275">
        <v>2.0999999999999999E-3</v>
      </c>
      <c r="H12" s="275">
        <v>2.7000000000000001E-3</v>
      </c>
      <c r="I12" s="275"/>
      <c r="J12" s="275">
        <v>0.22819999999999999</v>
      </c>
      <c r="K12" s="271">
        <v>8.3099999999999993E-2</v>
      </c>
      <c r="L12" s="271">
        <v>4.4200000000000003E-2</v>
      </c>
    </row>
    <row r="13" spans="1:12" x14ac:dyDescent="0.25">
      <c r="A13" s="269" t="s">
        <v>70</v>
      </c>
      <c r="B13" s="269"/>
      <c r="C13" s="269"/>
      <c r="D13" s="383" t="s">
        <v>57</v>
      </c>
      <c r="E13" s="383"/>
      <c r="F13" s="273">
        <v>56850</v>
      </c>
      <c r="G13" s="273">
        <v>70</v>
      </c>
      <c r="H13" s="273">
        <v>353</v>
      </c>
      <c r="I13" s="273"/>
      <c r="J13" s="273">
        <v>13967</v>
      </c>
      <c r="K13" s="270">
        <v>5352</v>
      </c>
      <c r="L13" s="270">
        <v>9853</v>
      </c>
    </row>
    <row r="14" spans="1:12" x14ac:dyDescent="0.25">
      <c r="A14" s="276"/>
      <c r="B14" s="276"/>
      <c r="C14" s="276"/>
      <c r="D14" s="382" t="s">
        <v>45</v>
      </c>
      <c r="E14" s="382"/>
      <c r="F14" s="274">
        <v>0.65759999999999996</v>
      </c>
      <c r="G14" s="274">
        <v>8.0000000000000004E-4</v>
      </c>
      <c r="H14" s="274">
        <v>4.1000000000000003E-3</v>
      </c>
      <c r="I14" s="274"/>
      <c r="J14" s="274">
        <v>0.16159999999999999</v>
      </c>
      <c r="K14" s="272">
        <v>6.1899999999999997E-2</v>
      </c>
      <c r="L14" s="272">
        <v>0.114</v>
      </c>
    </row>
  </sheetData>
  <mergeCells count="13">
    <mergeCell ref="A2:L3"/>
    <mergeCell ref="F5:H5"/>
    <mergeCell ref="J5:L5"/>
    <mergeCell ref="G6:G7"/>
    <mergeCell ref="H6:H7"/>
    <mergeCell ref="K6:K7"/>
    <mergeCell ref="L6:L7"/>
    <mergeCell ref="D14:E14"/>
    <mergeCell ref="D9:E9"/>
    <mergeCell ref="D10:E10"/>
    <mergeCell ref="D11:E11"/>
    <mergeCell ref="D12:E12"/>
    <mergeCell ref="D13:E13"/>
  </mergeCells>
  <hyperlinks>
    <hyperlink ref="A1" location="'List of Tables'!A1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4"/>
  <sheetViews>
    <sheetView zoomScaleNormal="100" workbookViewId="0"/>
  </sheetViews>
  <sheetFormatPr defaultRowHeight="15" x14ac:dyDescent="0.25"/>
  <sheetData>
    <row r="1" spans="1:13" s="263" customFormat="1" x14ac:dyDescent="0.25">
      <c r="A1" s="293" t="s">
        <v>130</v>
      </c>
    </row>
    <row r="2" spans="1:13" x14ac:dyDescent="0.25">
      <c r="A2" s="394" t="s">
        <v>128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208"/>
    </row>
    <row r="3" spans="1:13" x14ac:dyDescent="0.25">
      <c r="A3" s="280" t="s">
        <v>67</v>
      </c>
      <c r="B3" s="280"/>
      <c r="C3" s="280"/>
      <c r="D3" s="281"/>
      <c r="E3" s="281"/>
      <c r="F3" s="381" t="s">
        <v>26</v>
      </c>
      <c r="G3" s="381"/>
      <c r="H3" s="381"/>
      <c r="I3" s="283"/>
      <c r="J3" s="381" t="s">
        <v>25</v>
      </c>
      <c r="K3" s="381"/>
      <c r="L3" s="381"/>
      <c r="M3" s="208"/>
    </row>
    <row r="4" spans="1:13" x14ac:dyDescent="0.25">
      <c r="A4" s="281"/>
      <c r="B4" s="281"/>
      <c r="C4" s="281"/>
      <c r="D4" s="281"/>
      <c r="E4" s="281"/>
      <c r="F4" s="279"/>
      <c r="G4" s="380" t="s">
        <v>15</v>
      </c>
      <c r="H4" s="380" t="s">
        <v>16</v>
      </c>
      <c r="I4" s="290"/>
      <c r="J4" s="282"/>
      <c r="K4" s="380" t="s">
        <v>15</v>
      </c>
      <c r="L4" s="380" t="s">
        <v>16</v>
      </c>
      <c r="M4" s="208"/>
    </row>
    <row r="5" spans="1:13" x14ac:dyDescent="0.25">
      <c r="A5" s="281"/>
      <c r="B5" s="281"/>
      <c r="C5" s="281"/>
      <c r="D5" s="281"/>
      <c r="E5" s="281"/>
      <c r="F5" s="284" t="s">
        <v>14</v>
      </c>
      <c r="G5" s="378"/>
      <c r="H5" s="378"/>
      <c r="I5" s="284"/>
      <c r="J5" s="284" t="s">
        <v>9</v>
      </c>
      <c r="K5" s="378"/>
      <c r="L5" s="378"/>
      <c r="M5" s="208"/>
    </row>
    <row r="6" spans="1:13" x14ac:dyDescent="0.25">
      <c r="A6" s="285" t="s">
        <v>40</v>
      </c>
      <c r="B6" s="285"/>
      <c r="C6" s="285"/>
      <c r="D6" s="312" t="s">
        <v>57</v>
      </c>
      <c r="E6" s="285"/>
      <c r="F6" s="286">
        <v>191197</v>
      </c>
      <c r="G6" s="286">
        <v>914</v>
      </c>
      <c r="H6" s="286">
        <v>255</v>
      </c>
      <c r="I6" s="286"/>
      <c r="J6" s="286">
        <v>185858</v>
      </c>
      <c r="K6" s="286">
        <v>74008</v>
      </c>
      <c r="L6" s="286">
        <v>7563</v>
      </c>
    </row>
    <row r="7" spans="1:13" x14ac:dyDescent="0.25">
      <c r="A7" s="285"/>
      <c r="B7" s="285"/>
      <c r="C7" s="285"/>
      <c r="D7" s="312" t="s">
        <v>45</v>
      </c>
      <c r="E7" s="285"/>
      <c r="F7" s="288">
        <v>0.4158</v>
      </c>
      <c r="G7" s="288">
        <v>2E-3</v>
      </c>
      <c r="H7" s="288">
        <v>5.9999999999999995E-4</v>
      </c>
      <c r="I7" s="288"/>
      <c r="J7" s="288">
        <v>0.4042</v>
      </c>
      <c r="K7" s="288">
        <v>0.161</v>
      </c>
      <c r="L7" s="288">
        <v>1.6400000000000001E-2</v>
      </c>
    </row>
    <row r="8" spans="1:13" x14ac:dyDescent="0.25">
      <c r="A8" s="285" t="s">
        <v>41</v>
      </c>
      <c r="B8" s="285"/>
      <c r="C8" s="285"/>
      <c r="D8" s="312" t="s">
        <v>57</v>
      </c>
      <c r="E8" s="285"/>
      <c r="F8" s="286">
        <v>226393</v>
      </c>
      <c r="G8" s="286">
        <v>633</v>
      </c>
      <c r="H8" s="286">
        <v>583</v>
      </c>
      <c r="I8" s="286"/>
      <c r="J8" s="286">
        <v>234492</v>
      </c>
      <c r="K8" s="286">
        <v>98302</v>
      </c>
      <c r="L8" s="286">
        <v>11076</v>
      </c>
    </row>
    <row r="9" spans="1:13" x14ac:dyDescent="0.25">
      <c r="A9" s="289"/>
      <c r="B9" s="289"/>
      <c r="C9" s="289"/>
      <c r="D9" s="347" t="s">
        <v>45</v>
      </c>
      <c r="E9" s="289"/>
      <c r="F9" s="287">
        <v>0.3962</v>
      </c>
      <c r="G9" s="287">
        <v>1.1000000000000001E-3</v>
      </c>
      <c r="H9" s="287">
        <v>1E-3</v>
      </c>
      <c r="I9" s="287"/>
      <c r="J9" s="287">
        <v>0.4103</v>
      </c>
      <c r="K9" s="287">
        <v>0.17199999999999999</v>
      </c>
      <c r="L9" s="287">
        <v>1.9400000000000001E-2</v>
      </c>
    </row>
    <row r="13" spans="1:13" x14ac:dyDescent="0.25">
      <c r="D13" s="312"/>
      <c r="E13" s="263"/>
      <c r="F13" s="263"/>
      <c r="G13" s="263"/>
      <c r="H13" s="263"/>
    </row>
    <row r="14" spans="1:13" x14ac:dyDescent="0.25">
      <c r="D14" s="312"/>
      <c r="E14" s="263"/>
      <c r="F14" s="263"/>
      <c r="G14" s="263"/>
      <c r="H14" s="263"/>
    </row>
  </sheetData>
  <mergeCells count="7">
    <mergeCell ref="L4:L5"/>
    <mergeCell ref="A2:L2"/>
    <mergeCell ref="F3:H3"/>
    <mergeCell ref="G4:G5"/>
    <mergeCell ref="H4:H5"/>
    <mergeCell ref="J3:L3"/>
    <mergeCell ref="K4:K5"/>
  </mergeCells>
  <hyperlinks>
    <hyperlink ref="A1" location="'List of Tables'!A1" display="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zoomScaleNormal="100" workbookViewId="0"/>
  </sheetViews>
  <sheetFormatPr defaultRowHeight="15" x14ac:dyDescent="0.25"/>
  <cols>
    <col min="1" max="1" width="12.28515625" style="133" bestFit="1" customWidth="1"/>
  </cols>
  <sheetData>
    <row r="1" spans="1:12" s="263" customFormat="1" x14ac:dyDescent="0.25">
      <c r="A1" s="293" t="s">
        <v>130</v>
      </c>
    </row>
    <row r="2" spans="1:12" ht="45.75" customHeight="1" x14ac:dyDescent="0.25">
      <c r="A2" s="407" t="s">
        <v>111</v>
      </c>
      <c r="B2" s="407"/>
      <c r="C2" s="407"/>
      <c r="D2" s="407"/>
      <c r="E2" s="407"/>
      <c r="F2" s="407"/>
      <c r="G2" s="407"/>
      <c r="H2" s="407"/>
      <c r="I2" s="206"/>
      <c r="J2" s="206"/>
    </row>
    <row r="3" spans="1:12" x14ac:dyDescent="0.25">
      <c r="A3" s="91"/>
      <c r="B3" s="89"/>
      <c r="C3" s="89"/>
      <c r="D3" s="89"/>
      <c r="E3" s="279"/>
      <c r="F3" s="381" t="s">
        <v>25</v>
      </c>
      <c r="G3" s="381"/>
      <c r="H3" s="89"/>
    </row>
    <row r="4" spans="1:12" ht="38.25" x14ac:dyDescent="0.25">
      <c r="A4" s="90" t="s">
        <v>85</v>
      </c>
      <c r="B4" s="153" t="s">
        <v>3</v>
      </c>
      <c r="C4" s="153"/>
      <c r="D4" s="91"/>
      <c r="E4" s="91"/>
      <c r="F4" s="152" t="s">
        <v>9</v>
      </c>
      <c r="G4" s="38" t="s">
        <v>10</v>
      </c>
      <c r="H4" s="238" t="s">
        <v>129</v>
      </c>
    </row>
    <row r="5" spans="1:12" x14ac:dyDescent="0.25">
      <c r="B5" s="133"/>
      <c r="C5" s="133"/>
      <c r="D5" s="133"/>
      <c r="E5" s="133"/>
      <c r="F5" s="133"/>
      <c r="G5" s="133"/>
    </row>
    <row r="6" spans="1:12" x14ac:dyDescent="0.25">
      <c r="A6" s="408" t="s">
        <v>63</v>
      </c>
      <c r="B6" s="87" t="s">
        <v>47</v>
      </c>
      <c r="C6" s="1"/>
      <c r="D6" s="154" t="s">
        <v>57</v>
      </c>
      <c r="E6" s="154"/>
      <c r="F6" s="52">
        <v>5582</v>
      </c>
      <c r="G6" s="245">
        <v>1324</v>
      </c>
      <c r="H6" s="338">
        <f>F6+G6</f>
        <v>6906</v>
      </c>
      <c r="J6" s="239"/>
    </row>
    <row r="7" spans="1:12" x14ac:dyDescent="0.25">
      <c r="A7" s="408"/>
      <c r="B7" s="30"/>
      <c r="C7" s="24"/>
      <c r="D7" s="30" t="s">
        <v>45</v>
      </c>
      <c r="E7" s="30"/>
      <c r="F7" s="241">
        <f>F6/F10</f>
        <v>0.55234514150009895</v>
      </c>
      <c r="G7" s="241">
        <f t="shared" ref="G7" si="0">G6/G10</f>
        <v>0.51297946532351801</v>
      </c>
      <c r="H7" s="292">
        <f>H6/H10</f>
        <v>0.5443367226294632</v>
      </c>
      <c r="J7" s="239"/>
    </row>
    <row r="8" spans="1:12" x14ac:dyDescent="0.25">
      <c r="A8" s="408"/>
      <c r="B8" s="88" t="s">
        <v>46</v>
      </c>
      <c r="C8" s="24"/>
      <c r="D8" s="155" t="s">
        <v>57</v>
      </c>
      <c r="E8" s="30"/>
      <c r="F8" s="246">
        <v>4524</v>
      </c>
      <c r="G8" s="246">
        <v>1257</v>
      </c>
      <c r="H8" s="338">
        <f>F8+G8</f>
        <v>5781</v>
      </c>
      <c r="J8" s="239"/>
    </row>
    <row r="9" spans="1:12" x14ac:dyDescent="0.25">
      <c r="A9" s="408"/>
      <c r="B9" s="96"/>
      <c r="C9" s="96"/>
      <c r="D9" s="97" t="s">
        <v>45</v>
      </c>
      <c r="E9" s="97"/>
      <c r="F9" s="242">
        <f>F8/F10</f>
        <v>0.44765485849990105</v>
      </c>
      <c r="G9" s="242">
        <f>G8/G10</f>
        <v>0.48702053467648199</v>
      </c>
      <c r="H9" s="242">
        <f>H8/H10</f>
        <v>0.45566327737053675</v>
      </c>
      <c r="J9" s="239"/>
    </row>
    <row r="10" spans="1:12" x14ac:dyDescent="0.25">
      <c r="A10" s="408"/>
      <c r="B10" s="397" t="s">
        <v>42</v>
      </c>
      <c r="C10" s="397"/>
      <c r="D10" s="158" t="s">
        <v>57</v>
      </c>
      <c r="E10" s="155"/>
      <c r="F10" s="52">
        <f>SUM(F6,F8)</f>
        <v>10106</v>
      </c>
      <c r="G10" s="52">
        <f>SUM(G6,G8)</f>
        <v>2581</v>
      </c>
      <c r="H10" s="52">
        <f>F10+G10</f>
        <v>12687</v>
      </c>
      <c r="J10" s="239"/>
      <c r="L10" s="256"/>
    </row>
    <row r="11" spans="1:12" x14ac:dyDescent="0.25">
      <c r="A11" s="409"/>
      <c r="B11" s="157"/>
      <c r="C11" s="157"/>
      <c r="D11" s="97" t="s">
        <v>45</v>
      </c>
      <c r="E11" s="33"/>
      <c r="F11" s="242">
        <f>F9+F7</f>
        <v>1</v>
      </c>
      <c r="G11" s="242">
        <f t="shared" ref="G11" si="1">G9+G7</f>
        <v>1</v>
      </c>
      <c r="H11" s="242">
        <f>G9+G7</f>
        <v>1</v>
      </c>
      <c r="J11" s="239"/>
    </row>
    <row r="12" spans="1:12" x14ac:dyDescent="0.25">
      <c r="A12" s="410" t="s">
        <v>65</v>
      </c>
      <c r="B12" s="87" t="s">
        <v>47</v>
      </c>
      <c r="C12" s="1"/>
      <c r="D12" s="165" t="s">
        <v>57</v>
      </c>
      <c r="E12" s="165"/>
      <c r="F12" s="52">
        <v>20442</v>
      </c>
      <c r="G12" s="245">
        <v>6878</v>
      </c>
      <c r="H12" s="338">
        <f>F12+G12</f>
        <v>27320</v>
      </c>
      <c r="J12" s="239"/>
    </row>
    <row r="13" spans="1:12" x14ac:dyDescent="0.25">
      <c r="A13" s="408"/>
      <c r="B13" s="30"/>
      <c r="C13" s="24"/>
      <c r="D13" s="30" t="s">
        <v>45</v>
      </c>
      <c r="E13" s="30"/>
      <c r="F13" s="241">
        <f>F12/F16</f>
        <v>0.73067162311899059</v>
      </c>
      <c r="G13" s="241">
        <f t="shared" ref="G13" si="2">G12/G16</f>
        <v>0.74899270390939776</v>
      </c>
      <c r="H13" s="292">
        <f>H12/H16</f>
        <v>0.73519913885898813</v>
      </c>
      <c r="J13" s="239"/>
    </row>
    <row r="14" spans="1:12" x14ac:dyDescent="0.25">
      <c r="A14" s="408"/>
      <c r="B14" s="88" t="s">
        <v>46</v>
      </c>
      <c r="C14" s="24"/>
      <c r="D14" s="168" t="s">
        <v>57</v>
      </c>
      <c r="E14" s="30"/>
      <c r="F14" s="246">
        <v>7535</v>
      </c>
      <c r="G14" s="246">
        <v>2305</v>
      </c>
      <c r="H14" s="338">
        <f>F14+G14</f>
        <v>9840</v>
      </c>
      <c r="J14" s="239"/>
    </row>
    <row r="15" spans="1:12" x14ac:dyDescent="0.25">
      <c r="A15" s="408"/>
      <c r="B15" s="96"/>
      <c r="C15" s="96"/>
      <c r="D15" s="97" t="s">
        <v>45</v>
      </c>
      <c r="E15" s="97"/>
      <c r="F15" s="242">
        <f>F14/F16</f>
        <v>0.26932837688100941</v>
      </c>
      <c r="G15" s="242">
        <f>G14/G16</f>
        <v>0.25100729609060218</v>
      </c>
      <c r="H15" s="242">
        <f>H14/H16</f>
        <v>0.26480086114101187</v>
      </c>
      <c r="J15" s="239"/>
    </row>
    <row r="16" spans="1:12" x14ac:dyDescent="0.25">
      <c r="A16" s="408"/>
      <c r="B16" s="397" t="s">
        <v>42</v>
      </c>
      <c r="C16" s="397"/>
      <c r="D16" s="170" t="s">
        <v>57</v>
      </c>
      <c r="E16" s="168"/>
      <c r="F16" s="52">
        <f>SUM(F12,F14)</f>
        <v>27977</v>
      </c>
      <c r="G16" s="52">
        <f>SUM(G12,G14)</f>
        <v>9183</v>
      </c>
      <c r="H16" s="52">
        <f>F16+G16</f>
        <v>37160</v>
      </c>
      <c r="J16" s="239"/>
    </row>
    <row r="17" spans="1:10" x14ac:dyDescent="0.25">
      <c r="A17" s="409"/>
      <c r="B17" s="169"/>
      <c r="C17" s="169"/>
      <c r="D17" s="97" t="s">
        <v>45</v>
      </c>
      <c r="E17" s="33"/>
      <c r="F17" s="242">
        <f>F15+F13</f>
        <v>1</v>
      </c>
      <c r="G17" s="242">
        <f t="shared" ref="G17" si="3">G15+G13</f>
        <v>1</v>
      </c>
      <c r="H17" s="242">
        <f>G15+G13</f>
        <v>1</v>
      </c>
      <c r="J17" s="239"/>
    </row>
    <row r="18" spans="1:10" x14ac:dyDescent="0.25">
      <c r="A18" s="410" t="s">
        <v>66</v>
      </c>
      <c r="B18" s="87" t="s">
        <v>47</v>
      </c>
      <c r="C18" s="1"/>
      <c r="D18" s="165" t="s">
        <v>57</v>
      </c>
      <c r="E18" s="165"/>
      <c r="F18" s="52">
        <v>16806</v>
      </c>
      <c r="G18" s="245">
        <v>4676</v>
      </c>
      <c r="H18" s="338">
        <f>F18+G18</f>
        <v>21482</v>
      </c>
      <c r="J18" s="239"/>
    </row>
    <row r="19" spans="1:10" x14ac:dyDescent="0.25">
      <c r="A19" s="408"/>
      <c r="B19" s="30"/>
      <c r="C19" s="24"/>
      <c r="D19" s="30" t="s">
        <v>45</v>
      </c>
      <c r="E19" s="30"/>
      <c r="F19" s="241">
        <f>F18/F22</f>
        <v>0.6763794421861794</v>
      </c>
      <c r="G19" s="241">
        <f t="shared" ref="G19" si="4">G18/G22</f>
        <v>0.65711073636874651</v>
      </c>
      <c r="H19" s="292">
        <f>H18/H22</f>
        <v>0.67208960360416736</v>
      </c>
      <c r="J19" s="239"/>
    </row>
    <row r="20" spans="1:10" x14ac:dyDescent="0.25">
      <c r="A20" s="408"/>
      <c r="B20" s="88" t="s">
        <v>46</v>
      </c>
      <c r="C20" s="24"/>
      <c r="D20" s="168" t="s">
        <v>57</v>
      </c>
      <c r="E20" s="30"/>
      <c r="F20" s="246">
        <v>8041</v>
      </c>
      <c r="G20" s="246">
        <v>2440</v>
      </c>
      <c r="H20" s="338">
        <f>F20+G20</f>
        <v>10481</v>
      </c>
      <c r="J20" s="239"/>
    </row>
    <row r="21" spans="1:10" x14ac:dyDescent="0.25">
      <c r="A21" s="408"/>
      <c r="B21" s="96"/>
      <c r="C21" s="96"/>
      <c r="D21" s="97" t="s">
        <v>45</v>
      </c>
      <c r="E21" s="97"/>
      <c r="F21" s="242">
        <f>F20/F22</f>
        <v>0.3236205578138206</v>
      </c>
      <c r="G21" s="242">
        <f>G20/G22</f>
        <v>0.34288926363125349</v>
      </c>
      <c r="H21" s="242">
        <f>H20/H22</f>
        <v>0.32791039639583269</v>
      </c>
      <c r="J21" s="239"/>
    </row>
    <row r="22" spans="1:10" x14ac:dyDescent="0.25">
      <c r="A22" s="408"/>
      <c r="B22" s="397" t="s">
        <v>42</v>
      </c>
      <c r="C22" s="397"/>
      <c r="D22" s="170" t="s">
        <v>57</v>
      </c>
      <c r="E22" s="168"/>
      <c r="F22" s="52">
        <f>SUM(F18,F20)</f>
        <v>24847</v>
      </c>
      <c r="G22" s="52">
        <f>SUM(G18,G20)</f>
        <v>7116</v>
      </c>
      <c r="H22" s="52">
        <f>F22+G22</f>
        <v>31963</v>
      </c>
      <c r="J22" s="239"/>
    </row>
    <row r="23" spans="1:10" x14ac:dyDescent="0.25">
      <c r="A23" s="409"/>
      <c r="B23" s="169"/>
      <c r="C23" s="169"/>
      <c r="D23" s="97" t="s">
        <v>45</v>
      </c>
      <c r="E23" s="33"/>
      <c r="F23" s="242">
        <f>F21+F19</f>
        <v>1</v>
      </c>
      <c r="G23" s="242">
        <f t="shared" ref="G23" si="5">G21+G19</f>
        <v>1</v>
      </c>
      <c r="H23" s="242">
        <f>G21+G19</f>
        <v>1</v>
      </c>
      <c r="J23" s="239"/>
    </row>
    <row r="24" spans="1:10" x14ac:dyDescent="0.25">
      <c r="A24" s="410" t="s">
        <v>64</v>
      </c>
      <c r="B24" s="87" t="s">
        <v>47</v>
      </c>
      <c r="C24" s="1"/>
      <c r="D24" s="165" t="s">
        <v>57</v>
      </c>
      <c r="E24" s="165"/>
      <c r="F24" s="52">
        <v>73286</v>
      </c>
      <c r="G24" s="245">
        <v>24565</v>
      </c>
      <c r="H24" s="338">
        <f>F24+G24</f>
        <v>97851</v>
      </c>
      <c r="J24" s="239"/>
    </row>
    <row r="25" spans="1:10" x14ac:dyDescent="0.25">
      <c r="A25" s="408"/>
      <c r="B25" s="30"/>
      <c r="C25" s="24"/>
      <c r="D25" s="30" t="s">
        <v>45</v>
      </c>
      <c r="E25" s="30"/>
      <c r="F25" s="241">
        <f>F24/F28</f>
        <v>0.60950780951113626</v>
      </c>
      <c r="G25" s="241">
        <f t="shared" ref="G25" si="6">G24/G28</f>
        <v>0.55281753533171307</v>
      </c>
      <c r="H25" s="292">
        <f>H24/H28</f>
        <v>0.59421037929484921</v>
      </c>
      <c r="J25" s="239"/>
    </row>
    <row r="26" spans="1:10" x14ac:dyDescent="0.25">
      <c r="A26" s="408"/>
      <c r="B26" s="88" t="s">
        <v>46</v>
      </c>
      <c r="C26" s="24"/>
      <c r="D26" s="168" t="s">
        <v>57</v>
      </c>
      <c r="E26" s="30"/>
      <c r="F26" s="246">
        <v>46952</v>
      </c>
      <c r="G26" s="246">
        <v>19871</v>
      </c>
      <c r="H26" s="338">
        <f>F26+G26</f>
        <v>66823</v>
      </c>
      <c r="J26" s="239"/>
    </row>
    <row r="27" spans="1:10" x14ac:dyDescent="0.25">
      <c r="A27" s="408"/>
      <c r="B27" s="96"/>
      <c r="C27" s="96"/>
      <c r="D27" s="97" t="s">
        <v>45</v>
      </c>
      <c r="E27" s="97"/>
      <c r="F27" s="242">
        <f>F26/F28</f>
        <v>0.39049219048886374</v>
      </c>
      <c r="G27" s="242">
        <f>G26/G28</f>
        <v>0.44718246466828698</v>
      </c>
      <c r="H27" s="242">
        <f>H26/H28</f>
        <v>0.40578962070515079</v>
      </c>
      <c r="J27" s="239"/>
    </row>
    <row r="28" spans="1:10" x14ac:dyDescent="0.25">
      <c r="A28" s="408"/>
      <c r="B28" s="397" t="s">
        <v>42</v>
      </c>
      <c r="C28" s="397"/>
      <c r="D28" s="170" t="s">
        <v>57</v>
      </c>
      <c r="E28" s="168"/>
      <c r="F28" s="52">
        <f>SUM(F24,F26)</f>
        <v>120238</v>
      </c>
      <c r="G28" s="52">
        <f>SUM(G24,G26)</f>
        <v>44436</v>
      </c>
      <c r="H28" s="52">
        <f>F28+G28</f>
        <v>164674</v>
      </c>
      <c r="J28" s="239"/>
    </row>
    <row r="29" spans="1:10" x14ac:dyDescent="0.25">
      <c r="A29" s="409"/>
      <c r="B29" s="169"/>
      <c r="C29" s="169"/>
      <c r="D29" s="97" t="s">
        <v>45</v>
      </c>
      <c r="E29" s="33"/>
      <c r="F29" s="242">
        <f>F27+F25</f>
        <v>1</v>
      </c>
      <c r="G29" s="242">
        <f t="shared" ref="G29" si="7">G27+G25</f>
        <v>1</v>
      </c>
      <c r="H29" s="242">
        <f>G27+G25</f>
        <v>1</v>
      </c>
      <c r="J29" s="239"/>
    </row>
    <row r="31" spans="1:10" x14ac:dyDescent="0.25">
      <c r="A31" s="160"/>
    </row>
    <row r="32" spans="1:10" x14ac:dyDescent="0.25">
      <c r="A32" s="230" t="s">
        <v>99</v>
      </c>
    </row>
  </sheetData>
  <mergeCells count="10">
    <mergeCell ref="A2:H2"/>
    <mergeCell ref="F3:G3"/>
    <mergeCell ref="B28:C28"/>
    <mergeCell ref="A6:A11"/>
    <mergeCell ref="A12:A17"/>
    <mergeCell ref="A18:A23"/>
    <mergeCell ref="A24:A29"/>
    <mergeCell ref="B10:C10"/>
    <mergeCell ref="B16:C16"/>
    <mergeCell ref="B22:C22"/>
  </mergeCells>
  <hyperlinks>
    <hyperlink ref="A1" location="'List of Tables'!A1" display="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3"/>
  <sheetViews>
    <sheetView zoomScaleNormal="100" workbookViewId="0"/>
  </sheetViews>
  <sheetFormatPr defaultRowHeight="15" x14ac:dyDescent="0.25"/>
  <cols>
    <col min="5" max="5" width="4.28515625" customWidth="1"/>
    <col min="7" max="7" width="4.42578125" customWidth="1"/>
    <col min="9" max="9" width="4.140625" customWidth="1"/>
    <col min="11" max="11" width="4.28515625" customWidth="1"/>
    <col min="13" max="13" width="4" customWidth="1"/>
    <col min="15" max="15" width="4" style="123" customWidth="1"/>
    <col min="16" max="16" width="11.28515625" style="123" customWidth="1"/>
  </cols>
  <sheetData>
    <row r="1" spans="1:17" s="263" customFormat="1" x14ac:dyDescent="0.25">
      <c r="A1" s="293" t="s">
        <v>130</v>
      </c>
    </row>
    <row r="2" spans="1:17" x14ac:dyDescent="0.25">
      <c r="A2" s="413" t="s">
        <v>125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1:17" x14ac:dyDescent="0.25">
      <c r="A3" s="2"/>
    </row>
    <row r="4" spans="1:17" x14ac:dyDescent="0.25">
      <c r="A4" s="10"/>
      <c r="B4" s="10"/>
      <c r="C4" s="10"/>
      <c r="D4" s="36" t="s">
        <v>18</v>
      </c>
      <c r="E4" s="9"/>
      <c r="F4" s="36" t="s">
        <v>30</v>
      </c>
      <c r="G4" s="9"/>
      <c r="H4" s="36" t="s">
        <v>31</v>
      </c>
      <c r="I4" s="9"/>
      <c r="J4" s="36" t="s">
        <v>32</v>
      </c>
      <c r="K4" s="9"/>
      <c r="L4" s="36" t="s">
        <v>33</v>
      </c>
      <c r="M4" s="9"/>
      <c r="N4" s="36" t="s">
        <v>34</v>
      </c>
      <c r="O4" s="90"/>
      <c r="P4" s="134" t="s">
        <v>35</v>
      </c>
    </row>
    <row r="5" spans="1:17" x14ac:dyDescent="0.25">
      <c r="A5" s="10"/>
      <c r="B5" s="10"/>
      <c r="C5" s="10"/>
      <c r="D5" s="36" t="s">
        <v>19</v>
      </c>
      <c r="E5" s="9"/>
      <c r="F5" s="36" t="s">
        <v>20</v>
      </c>
      <c r="G5" s="9"/>
      <c r="H5" s="36" t="s">
        <v>21</v>
      </c>
      <c r="I5" s="9"/>
      <c r="J5" s="36" t="s">
        <v>80</v>
      </c>
      <c r="K5" s="9"/>
      <c r="L5" s="36" t="s">
        <v>79</v>
      </c>
      <c r="M5" s="9"/>
      <c r="N5" s="36" t="s">
        <v>81</v>
      </c>
      <c r="O5" s="90"/>
      <c r="P5" s="130" t="s">
        <v>58</v>
      </c>
    </row>
    <row r="7" spans="1:17" x14ac:dyDescent="0.25">
      <c r="A7" s="383" t="s">
        <v>4</v>
      </c>
      <c r="B7" s="383"/>
      <c r="D7" s="46">
        <v>222002</v>
      </c>
      <c r="E7" s="44"/>
      <c r="F7" s="46">
        <v>305151</v>
      </c>
      <c r="G7" s="44"/>
      <c r="H7" s="46">
        <v>224706</v>
      </c>
      <c r="I7" s="44"/>
      <c r="J7" s="46">
        <v>140150</v>
      </c>
      <c r="K7" s="44"/>
      <c r="L7" s="46">
        <v>107236</v>
      </c>
      <c r="M7" s="44"/>
      <c r="N7" s="46">
        <v>69997</v>
      </c>
      <c r="O7" s="101"/>
      <c r="P7" s="124">
        <f>SUM(D7:N7)</f>
        <v>1069242</v>
      </c>
      <c r="Q7" s="42"/>
    </row>
    <row r="8" spans="1:17" x14ac:dyDescent="0.25">
      <c r="A8" s="411" t="s">
        <v>62</v>
      </c>
      <c r="B8" s="411"/>
      <c r="C8" s="411"/>
      <c r="D8" s="56">
        <v>0.20760000000000001</v>
      </c>
      <c r="E8" s="58"/>
      <c r="F8" s="56">
        <v>0.28539999999999999</v>
      </c>
      <c r="G8" s="58"/>
      <c r="H8" s="56">
        <v>0.2102</v>
      </c>
      <c r="I8" s="58"/>
      <c r="J8" s="56">
        <v>0.13109999999999999</v>
      </c>
      <c r="K8" s="58"/>
      <c r="L8" s="56">
        <v>0.1003</v>
      </c>
      <c r="M8" s="58"/>
      <c r="N8" s="56">
        <v>6.5500000000000003E-2</v>
      </c>
      <c r="O8" s="58"/>
      <c r="P8" s="196">
        <f>SUM(D8:N8)</f>
        <v>1.0001000000000002</v>
      </c>
    </row>
    <row r="9" spans="1:17" x14ac:dyDescent="0.25">
      <c r="A9" s="412"/>
      <c r="B9" s="412"/>
      <c r="C9" s="4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92"/>
      <c r="P9" s="92"/>
    </row>
    <row r="10" spans="1:17" s="98" customFormat="1" x14ac:dyDescent="0.25">
      <c r="A10" s="81"/>
    </row>
    <row r="12" spans="1:17" x14ac:dyDescent="0.25">
      <c r="A12" s="160"/>
    </row>
    <row r="13" spans="1:17" x14ac:dyDescent="0.25">
      <c r="D13" s="239"/>
    </row>
  </sheetData>
  <mergeCells count="3">
    <mergeCell ref="A7:B7"/>
    <mergeCell ref="A8:C9"/>
    <mergeCell ref="A2:P2"/>
  </mergeCells>
  <hyperlinks>
    <hyperlink ref="A1" location="'List of Tables'!A1" display="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0"/>
  <sheetViews>
    <sheetView zoomScaleNormal="100" workbookViewId="0"/>
  </sheetViews>
  <sheetFormatPr defaultRowHeight="15" x14ac:dyDescent="0.25"/>
  <cols>
    <col min="15" max="15" width="11.28515625" bestFit="1" customWidth="1"/>
  </cols>
  <sheetData>
    <row r="1" spans="1:16" s="263" customFormat="1" x14ac:dyDescent="0.25">
      <c r="A1" s="293" t="s">
        <v>130</v>
      </c>
    </row>
    <row r="2" spans="1:16" x14ac:dyDescent="0.25">
      <c r="A2" s="413" t="s">
        <v>114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</row>
    <row r="3" spans="1:16" x14ac:dyDescent="0.25">
      <c r="A3" s="87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x14ac:dyDescent="0.25">
      <c r="A4" s="91"/>
      <c r="B4" s="91"/>
      <c r="C4" s="91"/>
      <c r="D4" s="128" t="s">
        <v>18</v>
      </c>
      <c r="E4" s="90"/>
      <c r="F4" s="128" t="s">
        <v>30</v>
      </c>
      <c r="G4" s="90"/>
      <c r="H4" s="128" t="s">
        <v>31</v>
      </c>
      <c r="I4" s="90"/>
      <c r="J4" s="128" t="s">
        <v>32</v>
      </c>
      <c r="K4" s="90"/>
      <c r="L4" s="128" t="s">
        <v>33</v>
      </c>
      <c r="M4" s="90"/>
      <c r="N4" s="128" t="s">
        <v>34</v>
      </c>
      <c r="O4" s="185"/>
      <c r="P4" s="141" t="s">
        <v>35</v>
      </c>
    </row>
    <row r="5" spans="1:16" x14ac:dyDescent="0.25">
      <c r="A5" s="91"/>
      <c r="B5" s="91"/>
      <c r="C5" s="91"/>
      <c r="D5" s="128" t="s">
        <v>19</v>
      </c>
      <c r="E5" s="90"/>
      <c r="F5" s="128" t="s">
        <v>20</v>
      </c>
      <c r="G5" s="90"/>
      <c r="H5" s="128" t="s">
        <v>21</v>
      </c>
      <c r="I5" s="90"/>
      <c r="J5" s="128" t="s">
        <v>80</v>
      </c>
      <c r="K5" s="90"/>
      <c r="L5" s="128" t="s">
        <v>79</v>
      </c>
      <c r="M5" s="90"/>
      <c r="N5" s="128" t="s">
        <v>81</v>
      </c>
      <c r="O5" s="185"/>
      <c r="P5" s="141" t="s">
        <v>52</v>
      </c>
    </row>
    <row r="6" spans="1:16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33"/>
      <c r="P6" s="133"/>
    </row>
    <row r="7" spans="1:16" x14ac:dyDescent="0.25">
      <c r="A7" s="383" t="s">
        <v>4</v>
      </c>
      <c r="B7" s="383"/>
      <c r="C7" s="123"/>
      <c r="D7" s="135">
        <v>231940</v>
      </c>
      <c r="E7" s="101"/>
      <c r="F7" s="135">
        <v>499946</v>
      </c>
      <c r="G7" s="101"/>
      <c r="H7" s="135">
        <v>438990</v>
      </c>
      <c r="I7" s="101"/>
      <c r="J7" s="135">
        <v>329262</v>
      </c>
      <c r="K7" s="101"/>
      <c r="L7" s="135">
        <v>266324</v>
      </c>
      <c r="M7" s="101"/>
      <c r="N7" s="135">
        <v>198267</v>
      </c>
      <c r="O7" s="135"/>
      <c r="P7" s="135">
        <f>SUM(C7:N7)</f>
        <v>1964729</v>
      </c>
    </row>
    <row r="8" spans="1:16" x14ac:dyDescent="0.25">
      <c r="A8" s="411" t="s">
        <v>78</v>
      </c>
      <c r="B8" s="411"/>
      <c r="C8" s="411"/>
      <c r="D8" s="56">
        <v>0.1181</v>
      </c>
      <c r="E8" s="58"/>
      <c r="F8" s="56">
        <v>0.2545</v>
      </c>
      <c r="G8" s="58"/>
      <c r="H8" s="56">
        <v>0.22339999999999999</v>
      </c>
      <c r="I8" s="58"/>
      <c r="J8" s="56">
        <v>0.1676</v>
      </c>
      <c r="K8" s="58"/>
      <c r="L8" s="56">
        <v>0.1356</v>
      </c>
      <c r="M8" s="58"/>
      <c r="N8" s="56">
        <v>0.1009</v>
      </c>
      <c r="O8" s="56"/>
      <c r="P8" s="196">
        <f>SUM(D8:N8)</f>
        <v>1.0001</v>
      </c>
    </row>
    <row r="9" spans="1:16" x14ac:dyDescent="0.25">
      <c r="A9" s="412"/>
      <c r="B9" s="412"/>
      <c r="C9" s="41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0" spans="1:16" x14ac:dyDescent="0.25">
      <c r="I10" s="123"/>
      <c r="J10" s="123"/>
      <c r="K10" s="123"/>
      <c r="L10" s="123"/>
      <c r="M10" s="123"/>
      <c r="N10" s="123"/>
    </row>
    <row r="11" spans="1:16" x14ac:dyDescent="0.25">
      <c r="A11" s="54" t="s">
        <v>146</v>
      </c>
      <c r="B11" s="98"/>
      <c r="C11" s="98"/>
      <c r="D11" s="98"/>
      <c r="E11" s="98"/>
      <c r="F11" s="123"/>
      <c r="G11" s="123"/>
      <c r="H11" s="123"/>
      <c r="I11" s="123"/>
      <c r="J11" s="123"/>
      <c r="K11" s="123"/>
      <c r="L11" s="123"/>
      <c r="M11" s="123"/>
      <c r="N11" s="123"/>
    </row>
    <row r="12" spans="1:16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6" x14ac:dyDescent="0.25">
      <c r="A13" s="160"/>
      <c r="B13" s="123"/>
      <c r="C13" s="123"/>
      <c r="D13" s="123"/>
      <c r="E13" s="123"/>
      <c r="F13" s="123"/>
      <c r="G13" s="123"/>
      <c r="H13" s="123"/>
      <c r="I13" s="123"/>
    </row>
    <row r="14" spans="1:16" x14ac:dyDescent="0.25">
      <c r="A14" s="123"/>
      <c r="B14" s="123"/>
      <c r="C14" s="123"/>
      <c r="D14" s="123"/>
      <c r="E14" s="123"/>
      <c r="F14" s="123"/>
      <c r="G14" s="123"/>
      <c r="H14" s="123"/>
      <c r="I14" s="123"/>
    </row>
    <row r="15" spans="1:16" x14ac:dyDescent="0.25">
      <c r="A15" s="123"/>
      <c r="B15" s="123"/>
      <c r="C15" s="123"/>
      <c r="D15" s="239"/>
      <c r="E15" s="123"/>
      <c r="F15" s="123"/>
      <c r="G15" s="123"/>
      <c r="H15" s="123"/>
      <c r="I15" s="123"/>
    </row>
    <row r="16" spans="1:16" x14ac:dyDescent="0.25">
      <c r="A16" s="123"/>
      <c r="B16" s="123"/>
      <c r="C16" s="123"/>
      <c r="D16" s="123"/>
      <c r="E16" s="123"/>
      <c r="F16" s="123"/>
      <c r="G16" s="123"/>
      <c r="H16" s="123"/>
      <c r="I16" s="123"/>
    </row>
    <row r="17" spans="1:9" x14ac:dyDescent="0.25">
      <c r="A17" s="123"/>
      <c r="B17" s="123"/>
      <c r="C17" s="123"/>
      <c r="D17" s="123"/>
      <c r="E17" s="123"/>
      <c r="F17" s="123"/>
      <c r="G17" s="123"/>
      <c r="H17" s="123"/>
      <c r="I17" s="123"/>
    </row>
    <row r="18" spans="1:9" x14ac:dyDescent="0.25">
      <c r="A18" s="123"/>
      <c r="B18" s="123"/>
      <c r="C18" s="123"/>
      <c r="D18" s="123"/>
      <c r="E18" s="123"/>
      <c r="F18" s="123"/>
      <c r="G18" s="123"/>
      <c r="H18" s="100"/>
      <c r="I18" s="123"/>
    </row>
    <row r="19" spans="1:9" x14ac:dyDescent="0.25">
      <c r="A19" s="123"/>
      <c r="B19" s="123"/>
      <c r="C19" s="123"/>
      <c r="D19" s="123"/>
      <c r="E19" s="123"/>
      <c r="F19" s="123"/>
      <c r="G19" s="123"/>
      <c r="H19" s="100"/>
      <c r="I19" s="123"/>
    </row>
    <row r="20" spans="1:9" x14ac:dyDescent="0.25">
      <c r="A20" s="123"/>
      <c r="B20" s="123"/>
      <c r="C20" s="123"/>
      <c r="D20" s="123"/>
      <c r="E20" s="123"/>
      <c r="F20" s="123"/>
      <c r="G20" s="123"/>
      <c r="H20" s="100"/>
      <c r="I20" s="123"/>
    </row>
    <row r="21" spans="1:9" x14ac:dyDescent="0.25">
      <c r="A21" s="123"/>
      <c r="B21" s="123"/>
      <c r="C21" s="123"/>
      <c r="D21" s="123"/>
      <c r="E21" s="123"/>
      <c r="F21" s="123"/>
      <c r="G21" s="123"/>
      <c r="H21" s="100"/>
      <c r="I21" s="123"/>
    </row>
    <row r="22" spans="1:9" x14ac:dyDescent="0.25">
      <c r="A22" s="123"/>
      <c r="B22" s="123"/>
      <c r="C22" s="123"/>
      <c r="D22" s="123"/>
      <c r="E22" s="123"/>
      <c r="F22" s="123"/>
      <c r="G22" s="123"/>
      <c r="H22" s="100"/>
      <c r="I22" s="123"/>
    </row>
    <row r="23" spans="1:9" x14ac:dyDescent="0.25">
      <c r="A23" s="123"/>
      <c r="B23" s="123"/>
      <c r="C23" s="123"/>
      <c r="D23" s="123"/>
      <c r="E23" s="123"/>
      <c r="F23" s="123"/>
      <c r="G23" s="123"/>
      <c r="H23" s="100"/>
      <c r="I23" s="123"/>
    </row>
    <row r="24" spans="1:9" x14ac:dyDescent="0.25">
      <c r="A24" s="123"/>
      <c r="B24" s="123"/>
      <c r="C24" s="123"/>
      <c r="D24" s="123"/>
      <c r="E24" s="123"/>
      <c r="F24" s="123"/>
      <c r="G24" s="123"/>
      <c r="H24" s="100"/>
      <c r="I24" s="123"/>
    </row>
    <row r="25" spans="1:9" x14ac:dyDescent="0.25">
      <c r="A25" s="123"/>
      <c r="B25" s="123"/>
      <c r="C25" s="123"/>
      <c r="D25" s="123"/>
      <c r="E25" s="123"/>
      <c r="F25" s="123"/>
      <c r="G25" s="123"/>
      <c r="H25" s="100"/>
      <c r="I25" s="123"/>
    </row>
    <row r="26" spans="1:9" x14ac:dyDescent="0.25">
      <c r="A26" s="123"/>
      <c r="B26" s="123"/>
      <c r="C26" s="123"/>
      <c r="D26" s="123"/>
      <c r="E26" s="123"/>
      <c r="F26" s="123"/>
      <c r="G26" s="123"/>
      <c r="H26" s="100"/>
      <c r="I26" s="123"/>
    </row>
    <row r="27" spans="1:9" x14ac:dyDescent="0.25">
      <c r="A27" s="123"/>
      <c r="B27" s="123"/>
      <c r="C27" s="123"/>
      <c r="D27" s="123"/>
      <c r="E27" s="123"/>
      <c r="F27" s="123"/>
      <c r="G27" s="123"/>
      <c r="H27" s="123"/>
      <c r="I27" s="123"/>
    </row>
    <row r="28" spans="1:9" x14ac:dyDescent="0.25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9" x14ac:dyDescent="0.25">
      <c r="A29" s="123"/>
      <c r="B29" s="123"/>
      <c r="C29" s="123"/>
      <c r="D29" s="123"/>
      <c r="E29" s="123"/>
      <c r="F29" s="123"/>
      <c r="G29" s="123"/>
      <c r="H29" s="123"/>
      <c r="I29" s="123"/>
    </row>
    <row r="30" spans="1:9" x14ac:dyDescent="0.25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9" x14ac:dyDescent="0.25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9" x14ac:dyDescent="0.25">
      <c r="A32" s="123"/>
      <c r="B32" s="123"/>
      <c r="C32" s="123"/>
      <c r="D32" s="123"/>
      <c r="E32" s="123"/>
      <c r="F32" s="123"/>
      <c r="G32" s="123"/>
      <c r="H32" s="123"/>
      <c r="I32" s="123"/>
    </row>
    <row r="33" spans="1:9" x14ac:dyDescent="0.25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x14ac:dyDescent="0.25">
      <c r="A34" s="123"/>
      <c r="B34" s="123"/>
      <c r="C34" s="123"/>
      <c r="D34" s="123"/>
      <c r="E34" s="123"/>
      <c r="F34" s="123"/>
      <c r="G34" s="123"/>
      <c r="H34" s="123"/>
      <c r="I34" s="123"/>
    </row>
    <row r="50" spans="1:12" x14ac:dyDescent="0.25">
      <c r="A50" t="s">
        <v>83</v>
      </c>
      <c r="K50" s="191"/>
      <c r="L50" s="192"/>
    </row>
  </sheetData>
  <mergeCells count="3">
    <mergeCell ref="A7:B7"/>
    <mergeCell ref="A8:C9"/>
    <mergeCell ref="A2:P2"/>
  </mergeCells>
  <hyperlinks>
    <hyperlink ref="A1" location="'List of Tables'!A1" display="Back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2"/>
  <sheetViews>
    <sheetView zoomScaleNormal="100" workbookViewId="0"/>
  </sheetViews>
  <sheetFormatPr defaultRowHeight="15" x14ac:dyDescent="0.25"/>
  <cols>
    <col min="6" max="6" width="1.42578125" customWidth="1"/>
    <col min="11" max="11" width="9.140625" customWidth="1"/>
  </cols>
  <sheetData>
    <row r="1" spans="1:20" s="263" customFormat="1" x14ac:dyDescent="0.25">
      <c r="A1" s="293" t="s">
        <v>130</v>
      </c>
    </row>
    <row r="2" spans="1:20" ht="15" customHeight="1" x14ac:dyDescent="0.25">
      <c r="A2" s="394" t="s">
        <v>115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20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L3" s="113"/>
      <c r="M3" s="113"/>
      <c r="N3" s="113"/>
      <c r="O3" s="113"/>
      <c r="P3" s="98"/>
      <c r="Q3" s="98"/>
      <c r="R3" s="98"/>
      <c r="S3" s="98"/>
      <c r="T3" s="98"/>
    </row>
    <row r="4" spans="1:20" x14ac:dyDescent="0.25">
      <c r="L4" s="98"/>
      <c r="M4" s="98"/>
      <c r="N4" s="98"/>
      <c r="O4" s="98"/>
      <c r="P4" s="98"/>
      <c r="Q4" s="98"/>
      <c r="R4" s="98"/>
      <c r="S4" s="98"/>
      <c r="T4" s="98"/>
    </row>
    <row r="5" spans="1:20" x14ac:dyDescent="0.25">
      <c r="A5" s="9" t="s">
        <v>49</v>
      </c>
      <c r="B5" s="10"/>
      <c r="C5" s="10"/>
      <c r="D5" s="10"/>
      <c r="E5" s="29" t="s">
        <v>26</v>
      </c>
      <c r="F5" s="11"/>
      <c r="G5" s="381" t="s">
        <v>25</v>
      </c>
      <c r="H5" s="381"/>
      <c r="I5" s="381"/>
      <c r="J5" s="378" t="s">
        <v>35</v>
      </c>
      <c r="L5" s="98"/>
      <c r="M5" s="98"/>
      <c r="N5" s="98"/>
      <c r="O5" s="98"/>
      <c r="P5" s="98"/>
      <c r="Q5" s="98"/>
      <c r="R5" s="98"/>
      <c r="S5" s="98"/>
      <c r="T5" s="98"/>
    </row>
    <row r="6" spans="1:20" x14ac:dyDescent="0.25">
      <c r="A6" s="10"/>
      <c r="B6" s="10"/>
      <c r="C6" s="10"/>
      <c r="D6" s="10"/>
      <c r="E6" s="8"/>
      <c r="F6" s="11"/>
      <c r="G6" s="11"/>
      <c r="H6" s="380" t="s">
        <v>15</v>
      </c>
      <c r="I6" s="380" t="s">
        <v>16</v>
      </c>
      <c r="J6" s="378"/>
      <c r="S6" s="98"/>
      <c r="T6" s="98"/>
    </row>
    <row r="7" spans="1:20" x14ac:dyDescent="0.25">
      <c r="A7" s="10"/>
      <c r="B7" s="10"/>
      <c r="C7" s="10"/>
      <c r="D7" s="10"/>
      <c r="E7" s="34" t="s">
        <v>14</v>
      </c>
      <c r="F7" s="11"/>
      <c r="G7" s="34" t="s">
        <v>9</v>
      </c>
      <c r="H7" s="378"/>
      <c r="I7" s="378"/>
      <c r="J7" s="378"/>
      <c r="L7" s="98"/>
      <c r="M7" s="98"/>
      <c r="N7" s="98"/>
      <c r="O7" s="98"/>
      <c r="P7" s="98"/>
      <c r="Q7" s="98"/>
      <c r="R7" s="98"/>
      <c r="S7" s="98"/>
      <c r="T7" s="98"/>
    </row>
    <row r="8" spans="1:20" x14ac:dyDescent="0.25">
      <c r="C8" s="4"/>
      <c r="D8" s="4"/>
      <c r="E8" s="17"/>
      <c r="F8" s="17"/>
      <c r="G8" s="17"/>
      <c r="H8" s="17"/>
      <c r="I8" s="17"/>
      <c r="J8" s="94"/>
      <c r="L8" s="98"/>
      <c r="M8" s="98"/>
      <c r="N8" s="98"/>
      <c r="O8" s="98"/>
      <c r="P8" s="98"/>
      <c r="Q8" s="98"/>
      <c r="R8" s="98"/>
      <c r="S8" s="98"/>
      <c r="T8" s="98"/>
    </row>
    <row r="9" spans="1:20" x14ac:dyDescent="0.25">
      <c r="A9" s="384" t="s">
        <v>27</v>
      </c>
      <c r="B9" s="384"/>
      <c r="C9" s="416" t="s">
        <v>57</v>
      </c>
      <c r="D9" s="416"/>
      <c r="E9" s="48">
        <v>315069</v>
      </c>
      <c r="F9" s="48"/>
      <c r="G9" s="48">
        <v>291265</v>
      </c>
      <c r="H9" s="48">
        <v>87598</v>
      </c>
      <c r="I9" s="48">
        <v>2413</v>
      </c>
      <c r="J9" s="48">
        <f>SUM(E9:I9)</f>
        <v>696345</v>
      </c>
      <c r="K9" s="42"/>
      <c r="L9" s="348"/>
      <c r="M9" s="98"/>
      <c r="N9" s="98"/>
      <c r="O9" s="98"/>
      <c r="P9" s="98"/>
      <c r="Q9" s="98"/>
      <c r="R9" s="98"/>
      <c r="S9" s="98"/>
      <c r="T9" s="98"/>
    </row>
    <row r="10" spans="1:20" x14ac:dyDescent="0.25">
      <c r="A10" s="6"/>
      <c r="B10" s="6"/>
      <c r="C10" s="4" t="s">
        <v>45</v>
      </c>
      <c r="D10" s="4"/>
      <c r="E10" s="55">
        <v>0.81359999999999999</v>
      </c>
      <c r="F10" s="55"/>
      <c r="G10" s="55">
        <v>0.73580000000000001</v>
      </c>
      <c r="H10" s="55">
        <v>0.51770000000000005</v>
      </c>
      <c r="I10" s="55">
        <v>0.55159999999999998</v>
      </c>
      <c r="J10" s="55">
        <f>J9/J13</f>
        <v>0.72785379059485111</v>
      </c>
      <c r="K10" s="41"/>
      <c r="L10" s="349"/>
      <c r="M10" s="80"/>
      <c r="N10" s="80"/>
      <c r="O10" s="80"/>
      <c r="P10" s="77"/>
      <c r="Q10" s="77"/>
      <c r="R10" s="98"/>
      <c r="S10" s="98"/>
      <c r="T10" s="98"/>
    </row>
    <row r="11" spans="1:20" x14ac:dyDescent="0.25">
      <c r="A11" s="395" t="s">
        <v>28</v>
      </c>
      <c r="B11" s="395"/>
      <c r="C11" s="415" t="s">
        <v>57</v>
      </c>
      <c r="D11" s="415"/>
      <c r="E11" s="101">
        <v>72184</v>
      </c>
      <c r="F11" s="48"/>
      <c r="G11" s="48">
        <v>104609</v>
      </c>
      <c r="H11" s="48">
        <v>81609</v>
      </c>
      <c r="I11" s="48">
        <v>1962</v>
      </c>
      <c r="J11" s="48">
        <f>SUM(E11:I11)</f>
        <v>260364</v>
      </c>
      <c r="K11" s="42"/>
      <c r="L11" s="348"/>
      <c r="M11" s="77"/>
      <c r="N11" s="77"/>
      <c r="O11" s="77"/>
      <c r="P11" s="77"/>
      <c r="Q11" s="77"/>
      <c r="R11" s="98"/>
      <c r="S11" s="98"/>
      <c r="T11" s="98"/>
    </row>
    <row r="12" spans="1:20" x14ac:dyDescent="0.25">
      <c r="A12" s="16"/>
      <c r="B12" s="16"/>
      <c r="C12" s="39" t="s">
        <v>45</v>
      </c>
      <c r="D12" s="39"/>
      <c r="E12" s="55">
        <v>0.18640000000000001</v>
      </c>
      <c r="F12" s="55"/>
      <c r="G12" s="55">
        <v>0.26419999999999999</v>
      </c>
      <c r="H12" s="55">
        <v>0.48230000000000001</v>
      </c>
      <c r="I12" s="55">
        <v>0.44840000000000002</v>
      </c>
      <c r="J12" s="55">
        <f>J11/J13</f>
        <v>0.27214516415632739</v>
      </c>
      <c r="K12" s="41"/>
      <c r="L12" s="348"/>
      <c r="M12" s="77"/>
      <c r="N12" s="77"/>
      <c r="O12" s="77"/>
      <c r="P12" s="77"/>
      <c r="Q12" s="77"/>
      <c r="R12" s="98"/>
      <c r="S12" s="98"/>
      <c r="T12" s="98"/>
    </row>
    <row r="13" spans="1:20" x14ac:dyDescent="0.25">
      <c r="A13" s="37" t="s">
        <v>42</v>
      </c>
      <c r="B13" s="37"/>
      <c r="C13" s="414" t="s">
        <v>57</v>
      </c>
      <c r="D13" s="414"/>
      <c r="E13" s="104">
        <v>387253</v>
      </c>
      <c r="F13" s="104"/>
      <c r="G13" s="104">
        <v>395874</v>
      </c>
      <c r="H13" s="104">
        <v>169208</v>
      </c>
      <c r="I13" s="104">
        <v>4375</v>
      </c>
      <c r="J13" s="48">
        <f>SUM(E13:I13)</f>
        <v>956710</v>
      </c>
      <c r="K13" s="42"/>
      <c r="L13" s="348"/>
      <c r="M13" s="98"/>
      <c r="N13" s="98"/>
      <c r="O13" s="98"/>
      <c r="P13" s="98"/>
      <c r="Q13" s="98"/>
      <c r="R13" s="98"/>
      <c r="S13" s="98"/>
      <c r="T13" s="98"/>
    </row>
    <row r="14" spans="1:20" x14ac:dyDescent="0.25">
      <c r="A14" s="28"/>
      <c r="B14" s="28"/>
      <c r="C14" s="40" t="s">
        <v>45</v>
      </c>
      <c r="D14" s="40"/>
      <c r="E14" s="110">
        <v>1</v>
      </c>
      <c r="F14" s="110"/>
      <c r="G14" s="110">
        <v>1</v>
      </c>
      <c r="H14" s="110">
        <v>1</v>
      </c>
      <c r="I14" s="110">
        <v>1</v>
      </c>
      <c r="J14" s="110">
        <f>J10+J12</f>
        <v>0.9999989547511785</v>
      </c>
      <c r="K14" s="41"/>
      <c r="L14" s="348"/>
      <c r="M14" s="98"/>
      <c r="N14" s="98"/>
      <c r="O14" s="98"/>
      <c r="P14" s="98"/>
      <c r="Q14" s="98"/>
      <c r="R14" s="98"/>
      <c r="S14" s="98"/>
      <c r="T14" s="98"/>
    </row>
    <row r="15" spans="1:20" s="86" customFormat="1" x14ac:dyDescent="0.25">
      <c r="A15" s="122"/>
      <c r="B15" s="122"/>
      <c r="C15" s="122"/>
      <c r="D15" s="122"/>
      <c r="E15" s="122"/>
      <c r="F15" s="122"/>
      <c r="G15" s="122"/>
      <c r="H15" s="122"/>
      <c r="I15" s="122"/>
      <c r="K15" s="99"/>
      <c r="L15" s="98"/>
      <c r="M15" s="98"/>
      <c r="N15" s="98"/>
      <c r="O15" s="98"/>
      <c r="P15" s="98"/>
      <c r="Q15" s="98"/>
      <c r="R15" s="98"/>
      <c r="S15" s="98"/>
      <c r="T15" s="98"/>
    </row>
    <row r="16" spans="1:20" x14ac:dyDescent="0.25">
      <c r="A16" s="122"/>
    </row>
    <row r="17" spans="1:13" x14ac:dyDescent="0.25">
      <c r="A17" s="54" t="s">
        <v>60</v>
      </c>
      <c r="B17" s="98"/>
      <c r="C17" s="98"/>
      <c r="D17" s="98"/>
      <c r="E17" s="98"/>
      <c r="F17" s="98"/>
      <c r="G17" s="98"/>
      <c r="H17" s="98"/>
      <c r="I17" s="98"/>
    </row>
    <row r="18" spans="1:13" x14ac:dyDescent="0.25">
      <c r="J18" s="35"/>
      <c r="K18" s="35"/>
      <c r="L18" s="35"/>
      <c r="M18" s="35"/>
    </row>
    <row r="19" spans="1:13" x14ac:dyDescent="0.25">
      <c r="A19" s="160"/>
      <c r="D19" s="17"/>
      <c r="E19" s="17"/>
      <c r="F19" s="17"/>
      <c r="G19" s="17"/>
      <c r="H19" s="17"/>
      <c r="I19" s="17"/>
      <c r="J19" s="17"/>
    </row>
    <row r="20" spans="1:13" x14ac:dyDescent="0.25">
      <c r="D20" s="17"/>
      <c r="E20" s="48"/>
      <c r="F20" s="48"/>
      <c r="G20" s="48"/>
      <c r="H20" s="48"/>
      <c r="I20" s="48"/>
      <c r="J20" s="17"/>
    </row>
    <row r="21" spans="1:13" x14ac:dyDescent="0.25">
      <c r="D21" s="17"/>
      <c r="E21" s="57"/>
      <c r="F21" s="57"/>
      <c r="G21" s="57"/>
      <c r="H21" s="57"/>
      <c r="J21" s="17"/>
    </row>
    <row r="22" spans="1:13" x14ac:dyDescent="0.25">
      <c r="D22" s="17"/>
      <c r="E22" s="17"/>
      <c r="F22" s="17"/>
      <c r="G22" s="17"/>
      <c r="H22" s="17"/>
      <c r="I22" s="17"/>
      <c r="J22" s="17"/>
    </row>
    <row r="23" spans="1:13" x14ac:dyDescent="0.25">
      <c r="D23" s="17"/>
      <c r="E23" s="17"/>
      <c r="F23" s="17"/>
      <c r="G23" s="17"/>
      <c r="H23" s="17"/>
      <c r="I23" s="17"/>
      <c r="J23" s="17"/>
    </row>
    <row r="24" spans="1:13" x14ac:dyDescent="0.25">
      <c r="D24" s="17"/>
      <c r="E24" s="48"/>
      <c r="F24" s="48"/>
      <c r="G24" s="48"/>
      <c r="H24" s="48"/>
      <c r="I24" s="48"/>
      <c r="J24" s="17"/>
    </row>
    <row r="25" spans="1:13" x14ac:dyDescent="0.25">
      <c r="D25" s="17"/>
      <c r="E25" s="57"/>
      <c r="F25" s="57"/>
      <c r="G25" s="57"/>
      <c r="H25" s="57"/>
      <c r="I25" s="57"/>
      <c r="J25" s="17"/>
    </row>
    <row r="26" spans="1:13" x14ac:dyDescent="0.25">
      <c r="D26" s="17"/>
      <c r="E26" s="17"/>
      <c r="F26" s="17"/>
      <c r="G26" s="17"/>
      <c r="H26" s="17"/>
      <c r="I26" s="17"/>
      <c r="J26" s="17"/>
    </row>
    <row r="27" spans="1:13" x14ac:dyDescent="0.25">
      <c r="D27" s="17"/>
      <c r="E27" s="17"/>
      <c r="F27" s="17"/>
      <c r="G27" s="17"/>
      <c r="H27" s="17"/>
      <c r="I27" s="17"/>
      <c r="J27" s="17"/>
    </row>
    <row r="32" spans="1:13" x14ac:dyDescent="0.25">
      <c r="G32" s="4"/>
    </row>
  </sheetData>
  <mergeCells count="10">
    <mergeCell ref="A2:J3"/>
    <mergeCell ref="I6:I7"/>
    <mergeCell ref="G5:I5"/>
    <mergeCell ref="C13:D13"/>
    <mergeCell ref="C11:D11"/>
    <mergeCell ref="H6:H7"/>
    <mergeCell ref="J5:J7"/>
    <mergeCell ref="A9:B9"/>
    <mergeCell ref="A11:B11"/>
    <mergeCell ref="C9:D9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5"/>
  <sheetViews>
    <sheetView zoomScaleNormal="100" workbookViewId="0"/>
  </sheetViews>
  <sheetFormatPr defaultRowHeight="15" x14ac:dyDescent="0.25"/>
  <cols>
    <col min="1" max="1" width="12.28515625" style="133" bestFit="1" customWidth="1"/>
  </cols>
  <sheetData>
    <row r="1" spans="1:12" s="263" customFormat="1" x14ac:dyDescent="0.25">
      <c r="A1" s="293" t="s">
        <v>130</v>
      </c>
    </row>
    <row r="2" spans="1:12" ht="15" customHeight="1" x14ac:dyDescent="0.25">
      <c r="A2" s="394" t="s">
        <v>126</v>
      </c>
      <c r="B2" s="394"/>
      <c r="C2" s="394"/>
      <c r="D2" s="394"/>
      <c r="E2" s="394"/>
      <c r="F2" s="394"/>
      <c r="G2" s="394"/>
      <c r="H2" s="394"/>
      <c r="I2" s="394"/>
      <c r="J2" s="394"/>
      <c r="K2" s="133"/>
    </row>
    <row r="3" spans="1:12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133"/>
    </row>
    <row r="4" spans="1:12" x14ac:dyDescent="0.25"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x14ac:dyDescent="0.25">
      <c r="A5" s="90" t="s">
        <v>85</v>
      </c>
      <c r="B5" s="90" t="s">
        <v>49</v>
      </c>
      <c r="C5" s="91"/>
      <c r="D5" s="91"/>
      <c r="E5" s="91"/>
      <c r="F5" s="29" t="s">
        <v>26</v>
      </c>
      <c r="G5" s="156"/>
      <c r="H5" s="381" t="s">
        <v>25</v>
      </c>
      <c r="I5" s="381"/>
      <c r="J5" s="378" t="s">
        <v>91</v>
      </c>
    </row>
    <row r="6" spans="1:12" x14ac:dyDescent="0.25">
      <c r="A6" s="91"/>
      <c r="B6" s="91"/>
      <c r="C6" s="91"/>
      <c r="D6" s="91"/>
      <c r="E6" s="91"/>
      <c r="F6" s="89"/>
      <c r="G6" s="156"/>
      <c r="H6" s="156"/>
      <c r="I6" s="380" t="s">
        <v>75</v>
      </c>
      <c r="J6" s="378"/>
    </row>
    <row r="7" spans="1:12" x14ac:dyDescent="0.25">
      <c r="A7" s="91"/>
      <c r="B7" s="91"/>
      <c r="C7" s="91"/>
      <c r="D7" s="91"/>
      <c r="E7" s="91"/>
      <c r="F7" s="152" t="s">
        <v>14</v>
      </c>
      <c r="G7" s="156"/>
      <c r="H7" s="152" t="s">
        <v>9</v>
      </c>
      <c r="I7" s="378"/>
      <c r="J7" s="378"/>
      <c r="L7" s="160"/>
    </row>
    <row r="8" spans="1:12" x14ac:dyDescent="0.25">
      <c r="B8" s="133"/>
      <c r="C8" s="133"/>
      <c r="D8" s="4"/>
      <c r="E8" s="4"/>
      <c r="F8" s="94"/>
      <c r="G8" s="94"/>
      <c r="H8" s="94"/>
      <c r="I8" s="94"/>
      <c r="J8" s="94"/>
      <c r="L8" s="160"/>
    </row>
    <row r="9" spans="1:12" x14ac:dyDescent="0.25">
      <c r="A9" s="417" t="s">
        <v>63</v>
      </c>
      <c r="B9" s="384" t="s">
        <v>27</v>
      </c>
      <c r="C9" s="384"/>
      <c r="D9" s="416" t="s">
        <v>57</v>
      </c>
      <c r="E9" s="416"/>
      <c r="F9" s="48">
        <v>14983</v>
      </c>
      <c r="G9" s="48"/>
      <c r="H9" s="48">
        <v>13238</v>
      </c>
      <c r="I9" s="48">
        <v>3238</v>
      </c>
      <c r="J9" s="48">
        <f>SUM(F9:I9)</f>
        <v>31459</v>
      </c>
      <c r="L9" s="239"/>
    </row>
    <row r="10" spans="1:12" x14ac:dyDescent="0.25">
      <c r="A10" s="417"/>
      <c r="B10" s="88"/>
      <c r="C10" s="88"/>
      <c r="D10" s="4" t="s">
        <v>45</v>
      </c>
      <c r="E10" s="4"/>
      <c r="F10" s="55">
        <f>F9/F13</f>
        <v>0.8913677196739842</v>
      </c>
      <c r="G10" s="55"/>
      <c r="H10" s="55">
        <f t="shared" ref="H10:J10" si="0">H9/H13</f>
        <v>0.80931711193984224</v>
      </c>
      <c r="I10" s="55">
        <f t="shared" si="0"/>
        <v>0.5316040059103595</v>
      </c>
      <c r="J10" s="55">
        <f t="shared" si="0"/>
        <v>0.80136026695875895</v>
      </c>
      <c r="L10" s="239"/>
    </row>
    <row r="11" spans="1:12" x14ac:dyDescent="0.25">
      <c r="A11" s="417"/>
      <c r="B11" s="395" t="s">
        <v>28</v>
      </c>
      <c r="C11" s="395"/>
      <c r="D11" s="415" t="s">
        <v>57</v>
      </c>
      <c r="E11" s="415"/>
      <c r="F11" s="101">
        <v>1826</v>
      </c>
      <c r="G11" s="48"/>
      <c r="H11" s="48">
        <v>3119</v>
      </c>
      <c r="I11" s="48">
        <v>2853</v>
      </c>
      <c r="J11" s="48">
        <f>SUM(F11:I11)</f>
        <v>7798</v>
      </c>
      <c r="L11" s="239"/>
    </row>
    <row r="12" spans="1:12" x14ac:dyDescent="0.25">
      <c r="A12" s="417"/>
      <c r="B12" s="93"/>
      <c r="C12" s="93"/>
      <c r="D12" s="39" t="s">
        <v>45</v>
      </c>
      <c r="E12" s="39"/>
      <c r="F12" s="55">
        <f>F11/F13</f>
        <v>0.10863228032601582</v>
      </c>
      <c r="G12" s="55"/>
      <c r="H12" s="55">
        <f t="shared" ref="H12:J12" si="1">H11/H13</f>
        <v>0.19068288806015773</v>
      </c>
      <c r="I12" s="55">
        <f t="shared" si="1"/>
        <v>0.46839599408964044</v>
      </c>
      <c r="J12" s="55">
        <f t="shared" si="1"/>
        <v>0.19863973304124105</v>
      </c>
      <c r="L12" s="239"/>
    </row>
    <row r="13" spans="1:12" x14ac:dyDescent="0.25">
      <c r="A13" s="417"/>
      <c r="B13" s="37" t="s">
        <v>42</v>
      </c>
      <c r="C13" s="37"/>
      <c r="D13" s="414" t="s">
        <v>57</v>
      </c>
      <c r="E13" s="414"/>
      <c r="F13" s="104">
        <f>F11+F9</f>
        <v>16809</v>
      </c>
      <c r="G13" s="104"/>
      <c r="H13" s="104">
        <f>H11+H9</f>
        <v>16357</v>
      </c>
      <c r="I13" s="104">
        <f>I11+I9</f>
        <v>6091</v>
      </c>
      <c r="J13" s="104">
        <f>SUM(F13:I13)</f>
        <v>39257</v>
      </c>
      <c r="L13" s="239"/>
    </row>
    <row r="14" spans="1:12" x14ac:dyDescent="0.25">
      <c r="A14" s="418"/>
      <c r="B14" s="28"/>
      <c r="C14" s="28"/>
      <c r="D14" s="40" t="s">
        <v>45</v>
      </c>
      <c r="E14" s="40"/>
      <c r="F14" s="110">
        <v>1</v>
      </c>
      <c r="G14" s="110"/>
      <c r="H14" s="110">
        <v>1</v>
      </c>
      <c r="I14" s="110">
        <v>1</v>
      </c>
      <c r="J14" s="110">
        <f>J10+J12</f>
        <v>1</v>
      </c>
      <c r="L14" s="239"/>
    </row>
    <row r="15" spans="1:12" x14ac:dyDescent="0.25">
      <c r="A15" s="417" t="s">
        <v>65</v>
      </c>
      <c r="B15" s="384" t="s">
        <v>27</v>
      </c>
      <c r="C15" s="384"/>
      <c r="D15" s="416" t="s">
        <v>57</v>
      </c>
      <c r="E15" s="416"/>
      <c r="F15" s="48">
        <v>36879</v>
      </c>
      <c r="G15" s="48"/>
      <c r="H15" s="48">
        <v>34973</v>
      </c>
      <c r="I15" s="48">
        <v>9129</v>
      </c>
      <c r="J15" s="48">
        <f>SUM(F15:I15)</f>
        <v>80981</v>
      </c>
      <c r="L15" s="239"/>
    </row>
    <row r="16" spans="1:12" x14ac:dyDescent="0.25">
      <c r="A16" s="417"/>
      <c r="B16" s="88"/>
      <c r="C16" s="88"/>
      <c r="D16" s="4" t="s">
        <v>45</v>
      </c>
      <c r="E16" s="4"/>
      <c r="F16" s="55">
        <f>F15/F19</f>
        <v>0.76352456470880525</v>
      </c>
      <c r="G16" s="55"/>
      <c r="H16" s="55">
        <f t="shared" ref="H16" si="2">H15/H19</f>
        <v>0.75666378191259198</v>
      </c>
      <c r="I16" s="55">
        <f t="shared" ref="I16" si="3">I15/I19</f>
        <v>0.51005698960777746</v>
      </c>
      <c r="J16" s="55">
        <f t="shared" ref="J16" si="4">J15/J19</f>
        <v>0.72034976294042818</v>
      </c>
      <c r="L16" s="239"/>
    </row>
    <row r="17" spans="1:12" x14ac:dyDescent="0.25">
      <c r="A17" s="417"/>
      <c r="B17" s="395" t="s">
        <v>28</v>
      </c>
      <c r="C17" s="395"/>
      <c r="D17" s="415" t="s">
        <v>57</v>
      </c>
      <c r="E17" s="415"/>
      <c r="F17" s="101">
        <v>11422</v>
      </c>
      <c r="G17" s="48"/>
      <c r="H17" s="48">
        <v>11247</v>
      </c>
      <c r="I17" s="48">
        <v>8769</v>
      </c>
      <c r="J17" s="48">
        <f>SUM(F17:I17)</f>
        <v>31438</v>
      </c>
      <c r="L17" s="239"/>
    </row>
    <row r="18" spans="1:12" x14ac:dyDescent="0.25">
      <c r="A18" s="417"/>
      <c r="B18" s="93"/>
      <c r="C18" s="93"/>
      <c r="D18" s="39" t="s">
        <v>45</v>
      </c>
      <c r="E18" s="39"/>
      <c r="F18" s="55">
        <f>F17/F19</f>
        <v>0.2364754352911948</v>
      </c>
      <c r="G18" s="55"/>
      <c r="H18" s="55">
        <f t="shared" ref="H18" si="5">H17/H19</f>
        <v>0.24333621808740805</v>
      </c>
      <c r="I18" s="55">
        <f t="shared" ref="I18" si="6">I17/I19</f>
        <v>0.4899430103922226</v>
      </c>
      <c r="J18" s="55">
        <f t="shared" ref="J18" si="7">J17/J19</f>
        <v>0.27965023705957176</v>
      </c>
      <c r="L18" s="239"/>
    </row>
    <row r="19" spans="1:12" x14ac:dyDescent="0.25">
      <c r="A19" s="417"/>
      <c r="B19" s="37" t="s">
        <v>42</v>
      </c>
      <c r="C19" s="37"/>
      <c r="D19" s="414" t="s">
        <v>57</v>
      </c>
      <c r="E19" s="414"/>
      <c r="F19" s="104">
        <f>F17+F15</f>
        <v>48301</v>
      </c>
      <c r="G19" s="104"/>
      <c r="H19" s="104">
        <f>H17+H15</f>
        <v>46220</v>
      </c>
      <c r="I19" s="104">
        <f>I17+I15</f>
        <v>17898</v>
      </c>
      <c r="J19" s="104">
        <f>SUM(F19:I19)</f>
        <v>112419</v>
      </c>
      <c r="L19" s="239"/>
    </row>
    <row r="20" spans="1:12" x14ac:dyDescent="0.25">
      <c r="A20" s="418"/>
      <c r="B20" s="28"/>
      <c r="C20" s="28"/>
      <c r="D20" s="40" t="s">
        <v>45</v>
      </c>
      <c r="E20" s="40"/>
      <c r="F20" s="110">
        <v>1</v>
      </c>
      <c r="G20" s="110"/>
      <c r="H20" s="110">
        <v>1</v>
      </c>
      <c r="I20" s="110">
        <v>1</v>
      </c>
      <c r="J20" s="110">
        <f>J16+J18</f>
        <v>1</v>
      </c>
      <c r="L20" s="239"/>
    </row>
    <row r="21" spans="1:12" x14ac:dyDescent="0.25">
      <c r="A21" s="417" t="s">
        <v>66</v>
      </c>
      <c r="B21" s="384" t="s">
        <v>27</v>
      </c>
      <c r="C21" s="384"/>
      <c r="D21" s="416" t="s">
        <v>57</v>
      </c>
      <c r="E21" s="416"/>
      <c r="F21" s="48">
        <v>49668</v>
      </c>
      <c r="G21" s="48"/>
      <c r="H21" s="48">
        <v>34902</v>
      </c>
      <c r="I21" s="48">
        <v>8146</v>
      </c>
      <c r="J21" s="48">
        <f>SUM(F21:I21)</f>
        <v>92716</v>
      </c>
      <c r="L21" s="239"/>
    </row>
    <row r="22" spans="1:12" x14ac:dyDescent="0.25">
      <c r="A22" s="417"/>
      <c r="B22" s="88"/>
      <c r="C22" s="88"/>
      <c r="D22" s="4" t="s">
        <v>45</v>
      </c>
      <c r="E22" s="4"/>
      <c r="F22" s="55">
        <f>F21/F25</f>
        <v>0.8751916265792673</v>
      </c>
      <c r="G22" s="55"/>
      <c r="H22" s="55">
        <f t="shared" ref="H22" si="8">H21/H25</f>
        <v>0.8342176968306324</v>
      </c>
      <c r="I22" s="55">
        <f t="shared" ref="I22" si="9">I21/I25</f>
        <v>0.60282690742248202</v>
      </c>
      <c r="J22" s="55">
        <f t="shared" ref="J22" si="10">J21/J25</f>
        <v>0.82706820574119999</v>
      </c>
      <c r="L22" s="239"/>
    </row>
    <row r="23" spans="1:12" x14ac:dyDescent="0.25">
      <c r="A23" s="417"/>
      <c r="B23" s="395" t="s">
        <v>28</v>
      </c>
      <c r="C23" s="395"/>
      <c r="D23" s="415" t="s">
        <v>57</v>
      </c>
      <c r="E23" s="415"/>
      <c r="F23" s="101">
        <v>7083</v>
      </c>
      <c r="G23" s="48"/>
      <c r="H23" s="48">
        <v>6936</v>
      </c>
      <c r="I23" s="48">
        <v>5367</v>
      </c>
      <c r="J23" s="48">
        <f>SUM(F23:I23)</f>
        <v>19386</v>
      </c>
      <c r="L23" s="239"/>
    </row>
    <row r="24" spans="1:12" x14ac:dyDescent="0.25">
      <c r="A24" s="417"/>
      <c r="B24" s="93"/>
      <c r="C24" s="93"/>
      <c r="D24" s="39" t="s">
        <v>45</v>
      </c>
      <c r="E24" s="39"/>
      <c r="F24" s="55">
        <f>F23/F25</f>
        <v>0.12480837342073267</v>
      </c>
      <c r="G24" s="55"/>
      <c r="H24" s="55">
        <f t="shared" ref="H24" si="11">H23/H25</f>
        <v>0.16578230316936757</v>
      </c>
      <c r="I24" s="55">
        <f t="shared" ref="I24" si="12">I23/I25</f>
        <v>0.39717309257751793</v>
      </c>
      <c r="J24" s="55">
        <f t="shared" ref="J24" si="13">J23/J25</f>
        <v>0.17293179425880001</v>
      </c>
      <c r="L24" s="239"/>
    </row>
    <row r="25" spans="1:12" x14ac:dyDescent="0.25">
      <c r="A25" s="417"/>
      <c r="B25" s="37" t="s">
        <v>42</v>
      </c>
      <c r="C25" s="37"/>
      <c r="D25" s="414" t="s">
        <v>57</v>
      </c>
      <c r="E25" s="414"/>
      <c r="F25" s="104">
        <f>F23+F21</f>
        <v>56751</v>
      </c>
      <c r="G25" s="104"/>
      <c r="H25" s="104">
        <f>H23+H21</f>
        <v>41838</v>
      </c>
      <c r="I25" s="104">
        <f>I23+I21</f>
        <v>13513</v>
      </c>
      <c r="J25" s="104">
        <f>SUM(F25:I25)</f>
        <v>112102</v>
      </c>
      <c r="L25" s="239"/>
    </row>
    <row r="26" spans="1:12" x14ac:dyDescent="0.25">
      <c r="A26" s="418"/>
      <c r="B26" s="28"/>
      <c r="C26" s="28"/>
      <c r="D26" s="40" t="s">
        <v>45</v>
      </c>
      <c r="E26" s="40"/>
      <c r="F26" s="110">
        <v>1</v>
      </c>
      <c r="G26" s="110"/>
      <c r="H26" s="110">
        <v>1</v>
      </c>
      <c r="I26" s="110">
        <v>1</v>
      </c>
      <c r="J26" s="110">
        <f>J22+J24</f>
        <v>1</v>
      </c>
      <c r="L26" s="239"/>
    </row>
    <row r="27" spans="1:12" x14ac:dyDescent="0.25">
      <c r="A27" s="417" t="s">
        <v>64</v>
      </c>
      <c r="B27" s="384" t="s">
        <v>27</v>
      </c>
      <c r="C27" s="384"/>
      <c r="D27" s="416" t="s">
        <v>57</v>
      </c>
      <c r="E27" s="416"/>
      <c r="F27" s="48">
        <v>138082</v>
      </c>
      <c r="G27" s="48"/>
      <c r="H27" s="48">
        <v>158093</v>
      </c>
      <c r="I27" s="48">
        <v>50826</v>
      </c>
      <c r="J27" s="48">
        <f>SUM(F27:I27)</f>
        <v>347001</v>
      </c>
      <c r="L27" s="239"/>
    </row>
    <row r="28" spans="1:12" x14ac:dyDescent="0.25">
      <c r="A28" s="417"/>
      <c r="B28" s="88"/>
      <c r="C28" s="88"/>
      <c r="D28" s="4" t="s">
        <v>45</v>
      </c>
      <c r="E28" s="4"/>
      <c r="F28" s="55">
        <f>F27/F31</f>
        <v>0.79768692628088478</v>
      </c>
      <c r="G28" s="55"/>
      <c r="H28" s="55">
        <f t="shared" ref="H28" si="14">H27/H31</f>
        <v>0.71608847096338768</v>
      </c>
      <c r="I28" s="55">
        <f t="shared" ref="I28" si="15">I27/I31</f>
        <v>0.51341986969038844</v>
      </c>
      <c r="J28" s="55">
        <f t="shared" ref="J28" si="16">J27/J31</f>
        <v>0.70404020524640321</v>
      </c>
      <c r="L28" s="239"/>
    </row>
    <row r="29" spans="1:12" x14ac:dyDescent="0.25">
      <c r="A29" s="417"/>
      <c r="B29" s="395" t="s">
        <v>28</v>
      </c>
      <c r="C29" s="395"/>
      <c r="D29" s="415" t="s">
        <v>57</v>
      </c>
      <c r="E29" s="415"/>
      <c r="F29" s="101">
        <v>35021</v>
      </c>
      <c r="G29" s="48"/>
      <c r="H29" s="48">
        <v>62680</v>
      </c>
      <c r="I29" s="48">
        <v>48169</v>
      </c>
      <c r="J29" s="48">
        <f>SUM(F29:I29)</f>
        <v>145870</v>
      </c>
      <c r="L29" s="239"/>
    </row>
    <row r="30" spans="1:12" x14ac:dyDescent="0.25">
      <c r="A30" s="417"/>
      <c r="B30" s="93"/>
      <c r="C30" s="93"/>
      <c r="D30" s="39" t="s">
        <v>45</v>
      </c>
      <c r="E30" s="39"/>
      <c r="F30" s="55">
        <f>F29/F31</f>
        <v>0.20231307371911522</v>
      </c>
      <c r="G30" s="55"/>
      <c r="H30" s="55">
        <f t="shared" ref="H30" si="17">H29/H31</f>
        <v>0.28391152903661226</v>
      </c>
      <c r="I30" s="55">
        <f t="shared" ref="I30" si="18">I29/I31</f>
        <v>0.48658013030961161</v>
      </c>
      <c r="J30" s="55">
        <f t="shared" ref="J30" si="19">J29/J31</f>
        <v>0.29595979475359679</v>
      </c>
      <c r="L30" s="239"/>
    </row>
    <row r="31" spans="1:12" x14ac:dyDescent="0.25">
      <c r="A31" s="417"/>
      <c r="B31" s="37" t="s">
        <v>42</v>
      </c>
      <c r="C31" s="37"/>
      <c r="D31" s="414" t="s">
        <v>57</v>
      </c>
      <c r="E31" s="414"/>
      <c r="F31" s="104">
        <f>F29+F27</f>
        <v>173103</v>
      </c>
      <c r="G31" s="104"/>
      <c r="H31" s="104">
        <f>H29+H27</f>
        <v>220773</v>
      </c>
      <c r="I31" s="104">
        <f>I29+I27</f>
        <v>98995</v>
      </c>
      <c r="J31" s="104">
        <f>SUM(F31:I31)</f>
        <v>492871</v>
      </c>
      <c r="L31" s="239"/>
    </row>
    <row r="32" spans="1:12" x14ac:dyDescent="0.25">
      <c r="A32" s="418"/>
      <c r="B32" s="28"/>
      <c r="C32" s="28"/>
      <c r="D32" s="40" t="s">
        <v>45</v>
      </c>
      <c r="E32" s="40"/>
      <c r="F32" s="110">
        <v>1</v>
      </c>
      <c r="G32" s="110"/>
      <c r="H32" s="110">
        <v>1</v>
      </c>
      <c r="I32" s="110">
        <v>1</v>
      </c>
      <c r="J32" s="110">
        <f>J28+J30</f>
        <v>1</v>
      </c>
      <c r="L32" s="239"/>
    </row>
    <row r="33" spans="1:10" x14ac:dyDescent="0.25">
      <c r="J33" s="48">
        <f>SUM(J31,J25,J19,J13)</f>
        <v>756649</v>
      </c>
    </row>
    <row r="34" spans="1:10" x14ac:dyDescent="0.25">
      <c r="A34" s="54" t="s">
        <v>153</v>
      </c>
    </row>
    <row r="35" spans="1:10" x14ac:dyDescent="0.25">
      <c r="A35" s="230" t="s">
        <v>99</v>
      </c>
    </row>
  </sheetData>
  <mergeCells count="28">
    <mergeCell ref="A27:A32"/>
    <mergeCell ref="B27:C27"/>
    <mergeCell ref="D27:E27"/>
    <mergeCell ref="B29:C29"/>
    <mergeCell ref="D29:E29"/>
    <mergeCell ref="D31:E31"/>
    <mergeCell ref="A15:A20"/>
    <mergeCell ref="A21:A26"/>
    <mergeCell ref="B21:C21"/>
    <mergeCell ref="D21:E21"/>
    <mergeCell ref="B23:C23"/>
    <mergeCell ref="D23:E23"/>
    <mergeCell ref="D25:E25"/>
    <mergeCell ref="B15:C15"/>
    <mergeCell ref="D15:E15"/>
    <mergeCell ref="B17:C17"/>
    <mergeCell ref="D17:E17"/>
    <mergeCell ref="D19:E19"/>
    <mergeCell ref="A2:J3"/>
    <mergeCell ref="J5:J7"/>
    <mergeCell ref="I6:I7"/>
    <mergeCell ref="B9:C9"/>
    <mergeCell ref="D9:E9"/>
    <mergeCell ref="H5:I5"/>
    <mergeCell ref="A9:A14"/>
    <mergeCell ref="B11:C11"/>
    <mergeCell ref="D11:E11"/>
    <mergeCell ref="D13:E13"/>
  </mergeCells>
  <hyperlinks>
    <hyperlink ref="A1" location="'List of Tables'!A1" display="Back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7"/>
  <sheetViews>
    <sheetView zoomScaleNormal="100" workbookViewId="0"/>
  </sheetViews>
  <sheetFormatPr defaultRowHeight="15" x14ac:dyDescent="0.25"/>
  <cols>
    <col min="3" max="3" width="14" bestFit="1" customWidth="1"/>
    <col min="4" max="4" width="22.85546875" customWidth="1"/>
    <col min="6" max="6" width="14.7109375" customWidth="1"/>
  </cols>
  <sheetData>
    <row r="1" spans="1:17" s="263" customFormat="1" x14ac:dyDescent="0.25">
      <c r="A1" s="293" t="s">
        <v>130</v>
      </c>
    </row>
    <row r="2" spans="1:17" ht="30" customHeight="1" x14ac:dyDescent="0.25">
      <c r="A2" s="387" t="s">
        <v>117</v>
      </c>
      <c r="B2" s="387"/>
      <c r="C2" s="387"/>
      <c r="D2" s="387"/>
    </row>
    <row r="4" spans="1:17" x14ac:dyDescent="0.25">
      <c r="A4" s="419" t="s">
        <v>3</v>
      </c>
      <c r="B4" s="419"/>
      <c r="C4" s="66" t="s">
        <v>4</v>
      </c>
      <c r="D4" s="66" t="s">
        <v>5</v>
      </c>
    </row>
    <row r="5" spans="1:17" s="14" customForma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x14ac:dyDescent="0.25">
      <c r="A6" s="62" t="s">
        <v>0</v>
      </c>
      <c r="C6" s="46">
        <v>563293</v>
      </c>
      <c r="D6" s="56">
        <v>0.52680000000000005</v>
      </c>
      <c r="F6" s="239"/>
      <c r="I6" s="14"/>
    </row>
    <row r="7" spans="1:17" x14ac:dyDescent="0.25">
      <c r="A7" s="62" t="s">
        <v>1</v>
      </c>
      <c r="C7" s="46">
        <v>288451</v>
      </c>
      <c r="D7" s="56">
        <v>0.26979999999999998</v>
      </c>
      <c r="F7" s="65"/>
    </row>
    <row r="8" spans="1:17" x14ac:dyDescent="0.25">
      <c r="A8" s="63" t="s">
        <v>2</v>
      </c>
      <c r="C8" s="46">
        <v>217498</v>
      </c>
      <c r="D8" s="56">
        <v>0.2034</v>
      </c>
      <c r="F8" s="65"/>
    </row>
    <row r="9" spans="1:17" s="123" customFormat="1" x14ac:dyDescent="0.25">
      <c r="A9" s="129" t="s">
        <v>42</v>
      </c>
      <c r="C9" s="124">
        <f>SUM(C6:C8)</f>
        <v>1069242</v>
      </c>
      <c r="D9" s="56">
        <f>SUM(D6:D8)</f>
        <v>1</v>
      </c>
      <c r="F9" s="65"/>
    </row>
    <row r="10" spans="1:17" x14ac:dyDescent="0.25">
      <c r="A10" s="15"/>
      <c r="B10" s="15"/>
      <c r="C10" s="15"/>
      <c r="D10" s="15"/>
    </row>
    <row r="11" spans="1:17" x14ac:dyDescent="0.25">
      <c r="A11" s="6"/>
      <c r="B11" s="17"/>
      <c r="C11" s="43"/>
      <c r="D11" s="17"/>
    </row>
    <row r="12" spans="1:17" x14ac:dyDescent="0.25">
      <c r="A12" s="81" t="s">
        <v>76</v>
      </c>
      <c r="B12" s="35"/>
      <c r="C12" s="35"/>
      <c r="D12" s="35"/>
    </row>
    <row r="13" spans="1:17" x14ac:dyDescent="0.25">
      <c r="B13" s="35"/>
      <c r="C13" s="35"/>
      <c r="D13" s="35"/>
      <c r="E13" s="35"/>
      <c r="F13" s="35"/>
    </row>
    <row r="14" spans="1:17" x14ac:dyDescent="0.25">
      <c r="A14" s="160"/>
      <c r="B14" s="35"/>
      <c r="C14" s="35"/>
      <c r="D14" s="35"/>
      <c r="E14" s="35"/>
      <c r="F14" s="35"/>
    </row>
    <row r="17" spans="3:3" x14ac:dyDescent="0.25">
      <c r="C17" s="100"/>
    </row>
  </sheetData>
  <mergeCells count="2">
    <mergeCell ref="A4:B4"/>
    <mergeCell ref="A2:D2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7"/>
  <sheetViews>
    <sheetView topLeftCell="A4" zoomScaleNormal="100" workbookViewId="0">
      <selection activeCell="O30" sqref="O30"/>
    </sheetView>
  </sheetViews>
  <sheetFormatPr defaultRowHeight="15" x14ac:dyDescent="0.25"/>
  <cols>
    <col min="5" max="6" width="9.140625" style="120"/>
    <col min="7" max="7" width="9.140625" style="133"/>
    <col min="8" max="8" width="8.85546875" bestFit="1" customWidth="1"/>
    <col min="9" max="9" width="15.140625" customWidth="1"/>
    <col min="10" max="10" width="8.85546875" customWidth="1"/>
    <col min="12" max="12" width="9.140625" bestFit="1" customWidth="1"/>
    <col min="13" max="13" width="9.140625" style="296" hidden="1" customWidth="1"/>
    <col min="14" max="14" width="1.85546875" style="297" hidden="1" customWidth="1"/>
    <col min="15" max="15" width="22.7109375" customWidth="1"/>
  </cols>
  <sheetData>
    <row r="1" spans="1:15" s="263" customFormat="1" x14ac:dyDescent="0.25">
      <c r="A1" s="293" t="s">
        <v>130</v>
      </c>
      <c r="M1" s="294"/>
      <c r="N1" s="295"/>
    </row>
    <row r="2" spans="1:15" x14ac:dyDescent="0.25">
      <c r="A2" s="385" t="s">
        <v>84</v>
      </c>
      <c r="B2" s="385"/>
      <c r="C2" s="385"/>
      <c r="D2" s="385"/>
      <c r="E2" s="385"/>
      <c r="F2" s="385"/>
      <c r="G2" s="385"/>
      <c r="H2" s="385"/>
      <c r="I2" s="385"/>
      <c r="J2" s="190">
        <f>K12</f>
        <v>2751966</v>
      </c>
      <c r="K2" s="193" t="s">
        <v>82</v>
      </c>
    </row>
    <row r="4" spans="1:15" x14ac:dyDescent="0.25">
      <c r="A4" s="9" t="s">
        <v>49</v>
      </c>
      <c r="B4" s="10"/>
      <c r="C4" s="10"/>
      <c r="D4" s="381" t="s">
        <v>26</v>
      </c>
      <c r="E4" s="381"/>
      <c r="F4" s="381"/>
      <c r="G4" s="171"/>
      <c r="H4" s="381" t="s">
        <v>25</v>
      </c>
      <c r="I4" s="381"/>
      <c r="J4" s="381"/>
      <c r="K4" s="379" t="s">
        <v>131</v>
      </c>
    </row>
    <row r="5" spans="1:15" x14ac:dyDescent="0.25">
      <c r="A5" s="10"/>
      <c r="B5" s="10"/>
      <c r="C5" s="10"/>
      <c r="D5" s="377" t="s">
        <v>14</v>
      </c>
      <c r="E5" s="380" t="s">
        <v>15</v>
      </c>
      <c r="F5" s="380" t="s">
        <v>16</v>
      </c>
      <c r="G5" s="171"/>
      <c r="H5" s="377" t="s">
        <v>9</v>
      </c>
      <c r="I5" s="380" t="s">
        <v>15</v>
      </c>
      <c r="J5" s="380" t="s">
        <v>16</v>
      </c>
      <c r="K5" s="379"/>
    </row>
    <row r="6" spans="1:15" ht="15" customHeight="1" x14ac:dyDescent="0.25">
      <c r="A6" s="10"/>
      <c r="B6" s="10"/>
      <c r="C6" s="10"/>
      <c r="D6" s="378"/>
      <c r="E6" s="378"/>
      <c r="F6" s="378"/>
      <c r="G6" s="171"/>
      <c r="H6" s="378"/>
      <c r="I6" s="378"/>
      <c r="J6" s="378"/>
      <c r="K6" s="379"/>
    </row>
    <row r="7" spans="1:15" x14ac:dyDescent="0.25">
      <c r="K7" s="21"/>
    </row>
    <row r="8" spans="1:15" x14ac:dyDescent="0.25">
      <c r="A8" s="383" t="s">
        <v>57</v>
      </c>
      <c r="B8" s="383"/>
      <c r="D8" s="137">
        <v>1121916</v>
      </c>
      <c r="E8" s="137">
        <v>7645</v>
      </c>
      <c r="F8" s="137">
        <v>26301</v>
      </c>
      <c r="G8" s="137"/>
      <c r="H8" s="137">
        <v>1034621</v>
      </c>
      <c r="I8" s="101">
        <v>461699</v>
      </c>
      <c r="J8" s="101">
        <v>99784</v>
      </c>
      <c r="K8" s="102">
        <v>2751966</v>
      </c>
      <c r="L8" s="239">
        <f>D8+E8+F8</f>
        <v>1155862</v>
      </c>
      <c r="M8" s="298"/>
      <c r="O8" s="239"/>
    </row>
    <row r="9" spans="1:15" x14ac:dyDescent="0.25">
      <c r="A9" s="383" t="s">
        <v>45</v>
      </c>
      <c r="B9" s="383"/>
      <c r="D9" s="114">
        <v>0.40770000000000001</v>
      </c>
      <c r="E9" s="114">
        <v>2.8E-3</v>
      </c>
      <c r="F9" s="114">
        <v>9.5999999999999992E-3</v>
      </c>
      <c r="G9" s="114"/>
      <c r="H9" s="114">
        <v>0.376</v>
      </c>
      <c r="I9" s="56">
        <v>0.1678</v>
      </c>
      <c r="J9" s="56">
        <v>3.6299999999999999E-2</v>
      </c>
      <c r="K9" s="59">
        <v>1</v>
      </c>
    </row>
    <row r="10" spans="1:15" s="133" customFormat="1" x14ac:dyDescent="0.25">
      <c r="A10" s="150"/>
      <c r="B10" s="150"/>
      <c r="D10" s="114"/>
      <c r="E10" s="114"/>
      <c r="F10" s="114"/>
      <c r="G10" s="114"/>
      <c r="H10" s="114"/>
      <c r="I10" s="56"/>
      <c r="J10" s="56"/>
      <c r="K10" s="59"/>
      <c r="M10" s="296"/>
      <c r="N10" s="297"/>
    </row>
    <row r="11" spans="1:15" x14ac:dyDescent="0.25">
      <c r="A11" s="15"/>
      <c r="B11" s="15"/>
      <c r="C11" s="15"/>
      <c r="D11" s="15"/>
      <c r="E11" s="92"/>
      <c r="F11" s="92"/>
      <c r="G11" s="92"/>
      <c r="H11" s="15"/>
      <c r="I11" s="15"/>
      <c r="J11" s="15"/>
      <c r="K11" s="22"/>
    </row>
    <row r="12" spans="1:15" s="133" customForma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102">
        <f>K8</f>
        <v>2751966</v>
      </c>
      <c r="M12" s="296"/>
      <c r="N12" s="297"/>
    </row>
    <row r="13" spans="1:15" x14ac:dyDescent="0.25">
      <c r="A13" s="54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299"/>
      <c r="N13" s="300"/>
    </row>
    <row r="14" spans="1:15" x14ac:dyDescent="0.25">
      <c r="A14" s="230" t="s">
        <v>147</v>
      </c>
    </row>
    <row r="16" spans="1:15" x14ac:dyDescent="0.25">
      <c r="A16" s="133"/>
      <c r="B16" s="133"/>
      <c r="C16" s="133"/>
      <c r="D16" s="133"/>
      <c r="E16" s="133"/>
      <c r="F16" s="133"/>
      <c r="H16" s="133"/>
      <c r="I16" s="133"/>
      <c r="J16" s="133"/>
      <c r="K16" s="133"/>
      <c r="L16" s="133"/>
    </row>
    <row r="17" spans="1:24" x14ac:dyDescent="0.25">
      <c r="A17" s="385" t="s">
        <v>132</v>
      </c>
      <c r="B17" s="385"/>
      <c r="C17" s="385"/>
      <c r="D17" s="385"/>
      <c r="E17" s="385"/>
      <c r="F17" s="385"/>
      <c r="G17" s="385"/>
      <c r="H17" s="385"/>
      <c r="I17" s="385"/>
      <c r="J17" s="190">
        <f>SUM(F23:L23,F25:L25)</f>
        <v>2580057</v>
      </c>
      <c r="K17" s="193" t="s">
        <v>82</v>
      </c>
    </row>
    <row r="18" spans="1:24" x14ac:dyDescent="0.25">
      <c r="A18" s="133"/>
      <c r="B18" s="133"/>
      <c r="C18" s="133"/>
      <c r="D18" s="133"/>
      <c r="E18" s="133"/>
      <c r="F18" s="133"/>
      <c r="H18" s="133"/>
      <c r="I18" s="133"/>
      <c r="J18" s="133"/>
      <c r="K18" s="133"/>
      <c r="L18" s="133"/>
      <c r="M18" s="301"/>
    </row>
    <row r="19" spans="1:24" ht="15" customHeight="1" x14ac:dyDescent="0.25">
      <c r="A19" s="90" t="s">
        <v>67</v>
      </c>
      <c r="B19" s="91"/>
      <c r="C19" s="91"/>
      <c r="D19" s="91"/>
      <c r="E19" s="91"/>
      <c r="F19" s="381" t="s">
        <v>26</v>
      </c>
      <c r="G19" s="381"/>
      <c r="H19" s="381"/>
      <c r="I19" s="171"/>
      <c r="J19" s="381" t="s">
        <v>25</v>
      </c>
      <c r="K19" s="381"/>
      <c r="L19" s="381"/>
      <c r="M19" s="302" t="s">
        <v>35</v>
      </c>
    </row>
    <row r="20" spans="1:24" ht="15" customHeight="1" x14ac:dyDescent="0.25">
      <c r="A20" s="91"/>
      <c r="B20" s="91"/>
      <c r="C20" s="91"/>
      <c r="D20" s="91"/>
      <c r="E20" s="91"/>
      <c r="F20" s="89"/>
      <c r="G20" s="380" t="s">
        <v>15</v>
      </c>
      <c r="H20" s="380" t="s">
        <v>16</v>
      </c>
      <c r="I20" s="173"/>
      <c r="J20" s="163"/>
      <c r="K20" s="380" t="s">
        <v>15</v>
      </c>
      <c r="L20" s="380" t="s">
        <v>16</v>
      </c>
      <c r="M20" s="302" t="s">
        <v>77</v>
      </c>
    </row>
    <row r="21" spans="1:24" x14ac:dyDescent="0.25">
      <c r="A21" s="91"/>
      <c r="B21" s="91"/>
      <c r="C21" s="91"/>
      <c r="D21" s="91"/>
      <c r="E21" s="91"/>
      <c r="F21" s="162" t="s">
        <v>14</v>
      </c>
      <c r="G21" s="378"/>
      <c r="H21" s="378"/>
      <c r="I21" s="172"/>
      <c r="J21" s="162" t="s">
        <v>9</v>
      </c>
      <c r="K21" s="378"/>
      <c r="L21" s="378"/>
      <c r="M21" s="302" t="s">
        <v>17</v>
      </c>
    </row>
    <row r="22" spans="1:24" x14ac:dyDescent="0.25">
      <c r="A22" s="161"/>
      <c r="B22" s="161"/>
      <c r="C22" s="161"/>
      <c r="D22" s="133"/>
      <c r="E22" s="133"/>
      <c r="F22" s="133"/>
      <c r="H22" s="133"/>
      <c r="I22" s="133"/>
      <c r="J22" s="133"/>
      <c r="K22" s="133"/>
      <c r="L22" s="133"/>
      <c r="M22" s="303"/>
    </row>
    <row r="23" spans="1:24" x14ac:dyDescent="0.25">
      <c r="A23" s="161" t="s">
        <v>40</v>
      </c>
      <c r="B23" s="161"/>
      <c r="C23" s="161"/>
      <c r="D23" s="383" t="s">
        <v>57</v>
      </c>
      <c r="E23" s="383"/>
      <c r="F23" s="137">
        <v>503256</v>
      </c>
      <c r="G23" s="137">
        <v>4270</v>
      </c>
      <c r="H23" s="137">
        <v>8910</v>
      </c>
      <c r="I23" s="137"/>
      <c r="J23" s="137">
        <v>456221</v>
      </c>
      <c r="K23" s="137">
        <v>197639</v>
      </c>
      <c r="L23" s="137">
        <v>36148</v>
      </c>
      <c r="M23" s="304">
        <v>1239228</v>
      </c>
    </row>
    <row r="24" spans="1:24" x14ac:dyDescent="0.25">
      <c r="A24" s="161"/>
      <c r="B24" s="161"/>
      <c r="C24" s="161"/>
      <c r="D24" s="383" t="s">
        <v>45</v>
      </c>
      <c r="E24" s="383"/>
      <c r="F24" s="114">
        <v>0.41710000000000003</v>
      </c>
      <c r="G24" s="114">
        <v>3.5000000000000001E-3</v>
      </c>
      <c r="H24" s="114">
        <v>7.4000000000000003E-3</v>
      </c>
      <c r="I24" s="114"/>
      <c r="J24" s="114">
        <v>0.37819999999999998</v>
      </c>
      <c r="K24" s="114">
        <v>0.1638</v>
      </c>
      <c r="L24" s="114">
        <v>0.03</v>
      </c>
      <c r="M24" s="305">
        <v>1</v>
      </c>
    </row>
    <row r="25" spans="1:24" s="94" customFormat="1" x14ac:dyDescent="0.25">
      <c r="A25" s="161" t="s">
        <v>41</v>
      </c>
      <c r="B25" s="161"/>
      <c r="C25" s="161"/>
      <c r="D25" s="383" t="s">
        <v>57</v>
      </c>
      <c r="E25" s="383"/>
      <c r="F25" s="137">
        <v>544028</v>
      </c>
      <c r="G25" s="137">
        <v>3055</v>
      </c>
      <c r="H25" s="137">
        <v>15237</v>
      </c>
      <c r="I25" s="137"/>
      <c r="J25" s="137">
        <v>512394</v>
      </c>
      <c r="K25" s="137">
        <v>239759</v>
      </c>
      <c r="L25" s="137">
        <v>59140</v>
      </c>
      <c r="M25" s="304">
        <v>1404187</v>
      </c>
      <c r="N25" s="297"/>
    </row>
    <row r="26" spans="1:24" x14ac:dyDescent="0.25">
      <c r="A26" s="125"/>
      <c r="B26" s="125"/>
      <c r="C26" s="125"/>
      <c r="D26" s="382" t="s">
        <v>45</v>
      </c>
      <c r="E26" s="382"/>
      <c r="F26" s="111">
        <v>0.39610000000000001</v>
      </c>
      <c r="G26" s="111">
        <v>2.2000000000000001E-3</v>
      </c>
      <c r="H26" s="111">
        <v>1.11E-2</v>
      </c>
      <c r="I26" s="111"/>
      <c r="J26" s="111">
        <v>0.373</v>
      </c>
      <c r="K26" s="111">
        <v>0.17449999999999999</v>
      </c>
      <c r="L26" s="111">
        <v>4.3099999999999999E-2</v>
      </c>
      <c r="M26" s="305">
        <v>1</v>
      </c>
    </row>
    <row r="27" spans="1:24" ht="16.5" customHeight="1" x14ac:dyDescent="0.25">
      <c r="A27" s="133"/>
      <c r="B27" s="133"/>
      <c r="C27" s="133"/>
      <c r="D27" s="133"/>
      <c r="E27" s="133"/>
      <c r="F27" s="133"/>
      <c r="H27" s="133"/>
      <c r="I27" s="133"/>
      <c r="J27" s="133"/>
      <c r="K27" s="133"/>
      <c r="M27" s="304">
        <f>SUM(M25,M23)</f>
        <v>2643415</v>
      </c>
    </row>
    <row r="28" spans="1:24" s="208" customFormat="1" x14ac:dyDescent="0.25">
      <c r="A28" s="115" t="s">
        <v>148</v>
      </c>
      <c r="M28" s="296"/>
      <c r="N28" s="297"/>
    </row>
    <row r="29" spans="1:24" s="208" customFormat="1" x14ac:dyDescent="0.25">
      <c r="A29" s="210"/>
      <c r="M29" s="296"/>
      <c r="N29" s="297"/>
      <c r="O29" s="210"/>
    </row>
    <row r="30" spans="1:24" ht="26.25" customHeight="1" x14ac:dyDescent="0.25">
      <c r="A30" s="207" t="s">
        <v>100</v>
      </c>
      <c r="B30" s="207"/>
      <c r="C30" s="207"/>
      <c r="D30" s="207"/>
      <c r="E30" s="207"/>
      <c r="F30" s="207"/>
      <c r="G30" s="207"/>
      <c r="H30" s="207"/>
      <c r="I30" s="207"/>
      <c r="J30" s="207"/>
      <c r="O30" s="207" t="s">
        <v>155</v>
      </c>
      <c r="P30" s="207"/>
      <c r="Q30" s="207"/>
      <c r="R30" s="207"/>
      <c r="S30" s="207"/>
      <c r="T30" s="207"/>
      <c r="U30" s="207"/>
      <c r="V30" s="207"/>
      <c r="W30" s="207"/>
      <c r="X30" s="207"/>
    </row>
    <row r="31" spans="1:24" s="133" customFormat="1" x14ac:dyDescent="0.25">
      <c r="M31" s="296"/>
      <c r="N31" s="297"/>
      <c r="O31" s="263"/>
      <c r="P31" s="263"/>
      <c r="Q31" s="263"/>
      <c r="R31" s="263"/>
      <c r="S31" s="263"/>
      <c r="T31" s="263"/>
      <c r="U31" s="263"/>
      <c r="V31" s="263"/>
      <c r="W31" s="263"/>
      <c r="X31" s="263"/>
    </row>
    <row r="32" spans="1:24" s="133" customFormat="1" x14ac:dyDescent="0.25">
      <c r="A32" s="90" t="s">
        <v>85</v>
      </c>
      <c r="B32" s="91"/>
      <c r="C32" s="91"/>
      <c r="D32" s="91"/>
      <c r="E32" s="91"/>
      <c r="F32" s="205" t="s">
        <v>26</v>
      </c>
      <c r="G32" s="91"/>
      <c r="H32" s="381" t="s">
        <v>25</v>
      </c>
      <c r="I32" s="381"/>
      <c r="J32" s="200" t="s">
        <v>35</v>
      </c>
      <c r="M32" s="296"/>
      <c r="N32" s="297"/>
      <c r="O32" s="280" t="s">
        <v>85</v>
      </c>
      <c r="P32" s="281"/>
      <c r="Q32" s="281"/>
      <c r="R32" s="281"/>
      <c r="S32" s="281"/>
      <c r="T32" s="205" t="s">
        <v>26</v>
      </c>
      <c r="U32" s="281"/>
      <c r="V32" s="381" t="s">
        <v>25</v>
      </c>
      <c r="W32" s="381"/>
      <c r="X32" s="322" t="s">
        <v>35</v>
      </c>
    </row>
    <row r="33" spans="1:26" s="133" customFormat="1" ht="15" customHeight="1" x14ac:dyDescent="0.25">
      <c r="A33" s="91"/>
      <c r="B33" s="91"/>
      <c r="C33" s="91"/>
      <c r="D33" s="91"/>
      <c r="E33" s="91"/>
      <c r="F33" s="89"/>
      <c r="G33" s="173"/>
      <c r="H33" s="201"/>
      <c r="I33" s="380" t="s">
        <v>15</v>
      </c>
      <c r="J33" s="200" t="s">
        <v>77</v>
      </c>
      <c r="M33" s="296"/>
      <c r="N33" s="297"/>
      <c r="O33" s="281"/>
      <c r="P33" s="281"/>
      <c r="Q33" s="281"/>
      <c r="R33" s="281"/>
      <c r="S33" s="281"/>
      <c r="T33" s="279"/>
      <c r="U33" s="290"/>
      <c r="V33" s="323"/>
      <c r="W33" s="380" t="s">
        <v>15</v>
      </c>
      <c r="X33" s="322" t="s">
        <v>77</v>
      </c>
    </row>
    <row r="34" spans="1:26" ht="15" customHeight="1" x14ac:dyDescent="0.25">
      <c r="A34" s="91"/>
      <c r="B34" s="91"/>
      <c r="C34" s="91"/>
      <c r="D34" s="91"/>
      <c r="E34" s="91"/>
      <c r="F34" s="200" t="s">
        <v>14</v>
      </c>
      <c r="G34" s="200"/>
      <c r="H34" s="200" t="s">
        <v>9</v>
      </c>
      <c r="I34" s="378"/>
      <c r="J34" s="200" t="s">
        <v>17</v>
      </c>
      <c r="O34" s="281"/>
      <c r="P34" s="281"/>
      <c r="Q34" s="281"/>
      <c r="R34" s="281"/>
      <c r="S34" s="281"/>
      <c r="T34" s="322" t="s">
        <v>14</v>
      </c>
      <c r="U34" s="322"/>
      <c r="V34" s="322" t="s">
        <v>9</v>
      </c>
      <c r="W34" s="378"/>
      <c r="X34" s="322" t="s">
        <v>90</v>
      </c>
    </row>
    <row r="35" spans="1:26" ht="16.5" customHeight="1" x14ac:dyDescent="0.25">
      <c r="A35" s="199"/>
      <c r="B35" s="199"/>
      <c r="C35" s="199"/>
      <c r="D35" s="133"/>
      <c r="E35" s="133"/>
      <c r="F35" s="133"/>
      <c r="H35" s="133"/>
      <c r="I35" s="133"/>
      <c r="J35" s="95"/>
    </row>
    <row r="36" spans="1:26" x14ac:dyDescent="0.25">
      <c r="A36" s="199" t="s">
        <v>63</v>
      </c>
      <c r="B36" s="199"/>
      <c r="C36" s="199"/>
      <c r="D36" s="383" t="s">
        <v>57</v>
      </c>
      <c r="E36" s="383"/>
      <c r="F36" s="137">
        <v>30390</v>
      </c>
      <c r="G36" s="1"/>
      <c r="H36" s="137">
        <v>42416</v>
      </c>
      <c r="I36" s="137">
        <v>16052</v>
      </c>
      <c r="J36" s="102">
        <v>88858</v>
      </c>
      <c r="K36" s="100"/>
      <c r="O36" s="321" t="s">
        <v>140</v>
      </c>
      <c r="P36" s="321"/>
      <c r="Q36" s="321"/>
      <c r="R36" s="383" t="s">
        <v>57</v>
      </c>
      <c r="S36" s="383"/>
      <c r="T36" s="286">
        <v>6777</v>
      </c>
      <c r="U36" s="232"/>
      <c r="V36" s="286">
        <v>18091</v>
      </c>
      <c r="W36" s="286">
        <v>10234</v>
      </c>
      <c r="X36" s="102">
        <v>35101</v>
      </c>
      <c r="Z36" s="239"/>
    </row>
    <row r="37" spans="1:26" x14ac:dyDescent="0.25">
      <c r="A37" s="199"/>
      <c r="B37" s="199"/>
      <c r="C37" s="199"/>
      <c r="D37" s="383" t="s">
        <v>45</v>
      </c>
      <c r="E37" s="383"/>
      <c r="F37" s="114">
        <v>0.34200000000000003</v>
      </c>
      <c r="G37" s="56"/>
      <c r="H37" s="114">
        <v>0.4773</v>
      </c>
      <c r="I37" s="114">
        <v>0.18060000000000001</v>
      </c>
      <c r="J37" s="59">
        <v>1</v>
      </c>
      <c r="K37" s="239"/>
      <c r="O37" s="321"/>
      <c r="P37" s="321"/>
      <c r="Q37" s="321"/>
      <c r="R37" s="383" t="s">
        <v>45</v>
      </c>
      <c r="S37" s="383"/>
      <c r="T37" s="288">
        <v>0.19309999999999999</v>
      </c>
      <c r="U37" s="271"/>
      <c r="V37" s="288">
        <v>0.51539999999999997</v>
      </c>
      <c r="W37" s="288">
        <v>0.29149999999999998</v>
      </c>
      <c r="X37" s="59">
        <v>1</v>
      </c>
      <c r="Z37" s="239"/>
    </row>
    <row r="38" spans="1:26" x14ac:dyDescent="0.25">
      <c r="A38" s="199" t="s">
        <v>65</v>
      </c>
      <c r="B38" s="199"/>
      <c r="C38" s="199"/>
      <c r="D38" s="383" t="s">
        <v>57</v>
      </c>
      <c r="E38" s="383"/>
      <c r="F38" s="137">
        <v>128671</v>
      </c>
      <c r="G38" s="137"/>
      <c r="H38" s="137">
        <v>99476</v>
      </c>
      <c r="I38" s="101">
        <v>37377</v>
      </c>
      <c r="J38" s="102">
        <v>265525</v>
      </c>
      <c r="K38" s="239"/>
      <c r="O38" s="321" t="s">
        <v>141</v>
      </c>
      <c r="P38" s="321"/>
      <c r="Q38" s="321"/>
      <c r="R38" s="383" t="s">
        <v>57</v>
      </c>
      <c r="S38" s="383"/>
      <c r="T38" s="286">
        <v>2559</v>
      </c>
      <c r="U38" s="286"/>
      <c r="V38" s="286">
        <v>2188</v>
      </c>
      <c r="W38" s="270">
        <v>670</v>
      </c>
      <c r="X38" s="102">
        <v>5417</v>
      </c>
      <c r="Z38" s="239"/>
    </row>
    <row r="39" spans="1:26" x14ac:dyDescent="0.25">
      <c r="A39" s="199"/>
      <c r="B39" s="199"/>
      <c r="C39" s="199"/>
      <c r="D39" s="383" t="s">
        <v>45</v>
      </c>
      <c r="E39" s="383"/>
      <c r="F39" s="288">
        <v>0.48459999999999998</v>
      </c>
      <c r="G39" s="271"/>
      <c r="H39" s="288">
        <v>0.37459999999999999</v>
      </c>
      <c r="I39" s="288">
        <v>0.14080000000000001</v>
      </c>
      <c r="J39" s="59">
        <v>1</v>
      </c>
      <c r="K39" s="239"/>
      <c r="O39" s="321"/>
      <c r="P39" s="321"/>
      <c r="Q39" s="321"/>
      <c r="R39" s="383" t="s">
        <v>45</v>
      </c>
      <c r="S39" s="383"/>
      <c r="T39" s="288">
        <v>0.47239999999999999</v>
      </c>
      <c r="U39" s="271"/>
      <c r="V39" s="288">
        <v>0.40400000000000003</v>
      </c>
      <c r="W39" s="288">
        <v>0.1236</v>
      </c>
      <c r="X39" s="59">
        <v>1</v>
      </c>
      <c r="Z39" s="239"/>
    </row>
    <row r="40" spans="1:26" x14ac:dyDescent="0.25">
      <c r="A40" s="199" t="s">
        <v>66</v>
      </c>
      <c r="B40" s="199"/>
      <c r="C40" s="199"/>
      <c r="D40" s="383" t="s">
        <v>57</v>
      </c>
      <c r="E40" s="383"/>
      <c r="F40" s="137">
        <v>138594</v>
      </c>
      <c r="G40" s="137"/>
      <c r="H40" s="137">
        <v>100472</v>
      </c>
      <c r="I40" s="137">
        <v>30636</v>
      </c>
      <c r="J40" s="102">
        <v>269702</v>
      </c>
      <c r="K40" s="239"/>
      <c r="O40" s="321" t="s">
        <v>142</v>
      </c>
      <c r="P40" s="321"/>
      <c r="Q40" s="321"/>
      <c r="R40" s="383" t="s">
        <v>57</v>
      </c>
      <c r="S40" s="383"/>
      <c r="T40" s="286">
        <v>7124</v>
      </c>
      <c r="U40" s="286"/>
      <c r="V40" s="286">
        <v>7800</v>
      </c>
      <c r="W40" s="286">
        <v>1709</v>
      </c>
      <c r="X40" s="102">
        <v>16633</v>
      </c>
      <c r="Z40" s="239"/>
    </row>
    <row r="41" spans="1:26" x14ac:dyDescent="0.25">
      <c r="A41" s="199"/>
      <c r="B41" s="199"/>
      <c r="C41" s="199"/>
      <c r="D41" s="383" t="s">
        <v>45</v>
      </c>
      <c r="E41" s="383"/>
      <c r="F41" s="288">
        <v>0.51390000000000002</v>
      </c>
      <c r="G41" s="271"/>
      <c r="H41" s="288">
        <v>0.3725</v>
      </c>
      <c r="I41" s="288">
        <v>0.11360000000000001</v>
      </c>
      <c r="J41" s="59">
        <v>1</v>
      </c>
      <c r="K41" s="239"/>
      <c r="O41" s="321"/>
      <c r="P41" s="321"/>
      <c r="Q41" s="321"/>
      <c r="R41" s="383" t="s">
        <v>45</v>
      </c>
      <c r="S41" s="383"/>
      <c r="T41" s="288">
        <v>0.42830000000000001</v>
      </c>
      <c r="U41" s="271"/>
      <c r="V41" s="288">
        <v>0.46889999999999998</v>
      </c>
      <c r="W41" s="288">
        <v>0.1028</v>
      </c>
      <c r="X41" s="59">
        <v>1</v>
      </c>
      <c r="Z41" s="239"/>
    </row>
    <row r="42" spans="1:26" x14ac:dyDescent="0.25">
      <c r="A42" s="217" t="s">
        <v>64</v>
      </c>
      <c r="B42" s="217"/>
      <c r="C42" s="217"/>
      <c r="D42" s="384" t="s">
        <v>57</v>
      </c>
      <c r="E42" s="384"/>
      <c r="F42" s="112">
        <v>411282</v>
      </c>
      <c r="G42" s="112"/>
      <c r="H42" s="112">
        <v>529943</v>
      </c>
      <c r="I42" s="48">
        <v>246316</v>
      </c>
      <c r="J42" s="104">
        <v>1187542</v>
      </c>
      <c r="K42" s="239"/>
      <c r="P42" s="239"/>
    </row>
    <row r="43" spans="1:26" x14ac:dyDescent="0.25">
      <c r="A43" s="217"/>
      <c r="B43" s="217"/>
      <c r="C43" s="217"/>
      <c r="D43" s="384" t="s">
        <v>45</v>
      </c>
      <c r="E43" s="384"/>
      <c r="F43" s="288">
        <v>0.3463</v>
      </c>
      <c r="G43" s="271"/>
      <c r="H43" s="288">
        <v>0.44629999999999997</v>
      </c>
      <c r="I43" s="288">
        <v>0.2074</v>
      </c>
      <c r="J43" s="218">
        <v>1</v>
      </c>
      <c r="K43" s="239"/>
      <c r="P43" s="239"/>
    </row>
    <row r="44" spans="1:26" s="208" customFormat="1" x14ac:dyDescent="0.25">
      <c r="A44" s="217" t="s">
        <v>94</v>
      </c>
      <c r="B44" s="217"/>
      <c r="C44" s="217"/>
      <c r="D44" s="384" t="s">
        <v>57</v>
      </c>
      <c r="E44" s="384"/>
      <c r="F44" s="112">
        <v>22132</v>
      </c>
      <c r="G44" s="24"/>
      <c r="H44" s="112">
        <v>47005</v>
      </c>
      <c r="I44" s="112">
        <v>22431</v>
      </c>
      <c r="J44" s="104">
        <v>91568</v>
      </c>
      <c r="K44" s="239"/>
      <c r="M44" s="296"/>
      <c r="N44" s="297"/>
      <c r="O44" s="210"/>
    </row>
    <row r="45" spans="1:26" s="208" customFormat="1" x14ac:dyDescent="0.25">
      <c r="A45" s="215"/>
      <c r="B45" s="215"/>
      <c r="C45" s="215"/>
      <c r="D45" s="383" t="s">
        <v>45</v>
      </c>
      <c r="E45" s="383"/>
      <c r="F45" s="288">
        <v>0.2417</v>
      </c>
      <c r="G45" s="271"/>
      <c r="H45" s="288">
        <v>0.51329999999999998</v>
      </c>
      <c r="I45" s="288">
        <v>0.245</v>
      </c>
      <c r="J45" s="59">
        <v>1</v>
      </c>
      <c r="K45" s="239"/>
      <c r="M45" s="296"/>
      <c r="N45" s="297"/>
      <c r="O45" s="210"/>
    </row>
    <row r="46" spans="1:26" s="208" customFormat="1" x14ac:dyDescent="0.25">
      <c r="A46" s="215" t="s">
        <v>98</v>
      </c>
      <c r="B46" s="215"/>
      <c r="C46" s="215"/>
      <c r="D46" s="383" t="s">
        <v>57</v>
      </c>
      <c r="E46" s="383"/>
      <c r="F46" s="365">
        <v>16460</v>
      </c>
      <c r="G46" s="365"/>
      <c r="H46" s="365">
        <v>28079</v>
      </c>
      <c r="I46" s="270">
        <v>12612</v>
      </c>
      <c r="J46" s="102">
        <v>57151</v>
      </c>
      <c r="K46" s="239"/>
      <c r="M46" s="296"/>
      <c r="N46" s="297"/>
      <c r="O46" s="210"/>
    </row>
    <row r="47" spans="1:26" s="208" customFormat="1" x14ac:dyDescent="0.25">
      <c r="A47" s="215"/>
      <c r="B47" s="215"/>
      <c r="C47" s="215"/>
      <c r="D47" s="383" t="s">
        <v>45</v>
      </c>
      <c r="E47" s="383"/>
      <c r="F47" s="288">
        <v>0.28799999999999998</v>
      </c>
      <c r="G47" s="271"/>
      <c r="H47" s="288">
        <v>0.49130000000000001</v>
      </c>
      <c r="I47" s="288">
        <v>0.22070000000000001</v>
      </c>
      <c r="J47" s="59">
        <v>1</v>
      </c>
      <c r="K47" s="239"/>
      <c r="M47" s="296"/>
      <c r="N47" s="297"/>
      <c r="O47" s="210"/>
    </row>
    <row r="48" spans="1:26" s="208" customFormat="1" x14ac:dyDescent="0.25">
      <c r="A48" s="215" t="s">
        <v>93</v>
      </c>
      <c r="B48" s="215"/>
      <c r="C48" s="215"/>
      <c r="D48" s="383" t="s">
        <v>57</v>
      </c>
      <c r="E48" s="383"/>
      <c r="F48" s="365">
        <v>373881</v>
      </c>
      <c r="G48" s="365"/>
      <c r="H48" s="365">
        <v>212285</v>
      </c>
      <c r="I48" s="270">
        <v>109949</v>
      </c>
      <c r="J48" s="102">
        <v>696116</v>
      </c>
      <c r="K48" s="239"/>
      <c r="M48" s="296"/>
      <c r="N48" s="297"/>
      <c r="O48" s="210"/>
    </row>
    <row r="49" spans="1:25" s="208" customFormat="1" x14ac:dyDescent="0.25">
      <c r="A49" s="216"/>
      <c r="B49" s="216"/>
      <c r="C49" s="216"/>
      <c r="D49" s="382" t="s">
        <v>45</v>
      </c>
      <c r="E49" s="382"/>
      <c r="F49" s="287">
        <v>0.53710000000000002</v>
      </c>
      <c r="G49" s="272"/>
      <c r="H49" s="287">
        <v>0.30499999999999999</v>
      </c>
      <c r="I49" s="287">
        <v>0.15790000000000001</v>
      </c>
      <c r="J49" s="110">
        <v>1</v>
      </c>
      <c r="K49" s="239"/>
      <c r="M49" s="296"/>
      <c r="N49" s="297"/>
      <c r="O49" s="210"/>
    </row>
    <row r="50" spans="1:25" x14ac:dyDescent="0.25">
      <c r="A50" s="133"/>
      <c r="B50" s="133"/>
      <c r="C50" s="133"/>
      <c r="D50" s="133"/>
      <c r="E50" s="133"/>
      <c r="F50" s="133"/>
      <c r="H50" s="133"/>
      <c r="I50" s="133"/>
      <c r="J50" s="102">
        <f>SUM(J44,J46,J48,J42,J40,J38,J36)</f>
        <v>2656462</v>
      </c>
      <c r="O50" s="133"/>
      <c r="P50" s="133"/>
      <c r="Q50" s="133"/>
      <c r="R50" s="133"/>
      <c r="S50" s="133"/>
      <c r="T50" s="133"/>
      <c r="U50" s="133"/>
      <c r="V50" s="133"/>
      <c r="W50" s="133"/>
      <c r="X50" s="100"/>
      <c r="Y50" s="208"/>
    </row>
    <row r="51" spans="1:25" s="231" customFormat="1" x14ac:dyDescent="0.25">
      <c r="A51" s="247" t="s">
        <v>154</v>
      </c>
      <c r="J51" s="245"/>
      <c r="M51" s="296"/>
      <c r="N51" s="297"/>
      <c r="X51" s="239"/>
    </row>
    <row r="52" spans="1:25" s="133" customFormat="1" x14ac:dyDescent="0.25">
      <c r="M52" s="296"/>
      <c r="N52" s="297"/>
      <c r="O52"/>
      <c r="X52" s="100"/>
    </row>
    <row r="53" spans="1:25" s="133" customFormat="1" x14ac:dyDescent="0.25">
      <c r="M53" s="296"/>
      <c r="N53" s="297"/>
      <c r="O53"/>
      <c r="P53"/>
      <c r="Q53"/>
      <c r="R53"/>
      <c r="S53"/>
      <c r="T53"/>
      <c r="U53"/>
      <c r="V53"/>
      <c r="W53"/>
      <c r="X53"/>
    </row>
    <row r="54" spans="1:25" s="133" customFormat="1" x14ac:dyDescent="0.25">
      <c r="A54" s="385" t="s">
        <v>156</v>
      </c>
      <c r="B54" s="385"/>
      <c r="C54" s="385"/>
      <c r="D54" s="385"/>
      <c r="E54" s="385"/>
      <c r="F54" s="385"/>
      <c r="G54" s="385"/>
      <c r="H54" s="385"/>
      <c r="I54" s="385"/>
      <c r="J54" s="385"/>
      <c r="K54" s="190"/>
      <c r="L54" s="192"/>
      <c r="M54" s="296"/>
      <c r="N54" s="297"/>
      <c r="O54"/>
      <c r="P54"/>
      <c r="Q54"/>
      <c r="R54"/>
      <c r="S54"/>
      <c r="T54"/>
      <c r="U54"/>
      <c r="V54"/>
      <c r="W54"/>
      <c r="X54"/>
    </row>
    <row r="55" spans="1:25" x14ac:dyDescent="0.25">
      <c r="A55" s="133"/>
      <c r="B55" s="133"/>
      <c r="C55" s="133"/>
      <c r="D55" s="133"/>
      <c r="E55" s="133"/>
      <c r="F55" s="133"/>
      <c r="H55" s="133"/>
      <c r="I55" s="133"/>
      <c r="J55" s="133"/>
      <c r="K55" s="133"/>
      <c r="L55" s="133"/>
    </row>
    <row r="56" spans="1:25" x14ac:dyDescent="0.25">
      <c r="A56" s="90" t="s">
        <v>61</v>
      </c>
      <c r="B56" s="91"/>
      <c r="C56" s="91"/>
      <c r="D56" s="91"/>
      <c r="E56" s="91"/>
      <c r="F56" s="381" t="s">
        <v>26</v>
      </c>
      <c r="G56" s="381"/>
      <c r="H56" s="381"/>
      <c r="I56" s="171"/>
      <c r="J56" s="381" t="s">
        <v>25</v>
      </c>
      <c r="K56" s="381"/>
      <c r="L56" s="381"/>
      <c r="M56" s="302" t="s">
        <v>35</v>
      </c>
    </row>
    <row r="57" spans="1:25" ht="15" customHeight="1" x14ac:dyDescent="0.25">
      <c r="A57" s="91"/>
      <c r="B57" s="91"/>
      <c r="C57" s="91"/>
      <c r="D57" s="91"/>
      <c r="E57" s="91"/>
      <c r="F57" s="89"/>
      <c r="G57" s="380" t="s">
        <v>15</v>
      </c>
      <c r="H57" s="380" t="s">
        <v>95</v>
      </c>
      <c r="I57" s="173"/>
      <c r="J57" s="174"/>
      <c r="K57" s="380" t="s">
        <v>15</v>
      </c>
      <c r="L57" s="380" t="s">
        <v>95</v>
      </c>
      <c r="M57" s="302" t="s">
        <v>77</v>
      </c>
    </row>
    <row r="58" spans="1:25" ht="22.5" customHeight="1" x14ac:dyDescent="0.25">
      <c r="A58" s="91"/>
      <c r="B58" s="91"/>
      <c r="C58" s="91"/>
      <c r="D58" s="91"/>
      <c r="E58" s="91"/>
      <c r="F58" s="162" t="s">
        <v>14</v>
      </c>
      <c r="G58" s="378"/>
      <c r="H58" s="378"/>
      <c r="I58" s="172"/>
      <c r="J58" s="172" t="s">
        <v>9</v>
      </c>
      <c r="K58" s="378"/>
      <c r="L58" s="378"/>
      <c r="M58" s="302" t="s">
        <v>90</v>
      </c>
    </row>
    <row r="59" spans="1:25" x14ac:dyDescent="0.25">
      <c r="A59" s="161"/>
      <c r="B59" s="161"/>
      <c r="C59" s="161"/>
      <c r="D59" s="133"/>
      <c r="E59" s="133"/>
      <c r="F59" s="133"/>
      <c r="H59" s="133"/>
      <c r="I59" s="133"/>
      <c r="J59" s="133"/>
      <c r="K59" s="133"/>
      <c r="L59" s="133"/>
      <c r="M59" s="303"/>
    </row>
    <row r="60" spans="1:25" x14ac:dyDescent="0.25">
      <c r="A60" s="161" t="s">
        <v>68</v>
      </c>
      <c r="B60" s="161"/>
      <c r="C60" s="161"/>
      <c r="D60" s="383" t="s">
        <v>57</v>
      </c>
      <c r="E60" s="383"/>
      <c r="F60" s="137">
        <v>663514</v>
      </c>
      <c r="G60" s="137">
        <v>6013</v>
      </c>
      <c r="H60" s="137">
        <v>7346</v>
      </c>
      <c r="I60" s="137"/>
      <c r="J60" s="137">
        <v>859226</v>
      </c>
      <c r="K60" s="101">
        <v>381973</v>
      </c>
      <c r="L60" s="101">
        <v>19340</v>
      </c>
      <c r="M60" s="304">
        <v>1991992</v>
      </c>
    </row>
    <row r="61" spans="1:25" x14ac:dyDescent="0.25">
      <c r="A61" s="161"/>
      <c r="B61" s="161"/>
      <c r="C61" s="161"/>
      <c r="D61" s="383" t="s">
        <v>45</v>
      </c>
      <c r="E61" s="383"/>
      <c r="F61" s="114">
        <v>0.34250000000000003</v>
      </c>
      <c r="G61" s="114">
        <v>3.0999999999999999E-3</v>
      </c>
      <c r="H61" s="114">
        <v>3.8E-3</v>
      </c>
      <c r="I61" s="114"/>
      <c r="J61" s="114">
        <v>0.44350000000000001</v>
      </c>
      <c r="K61" s="56">
        <v>0.19719999999999999</v>
      </c>
      <c r="L61" s="56">
        <v>0.01</v>
      </c>
      <c r="M61" s="306">
        <v>1</v>
      </c>
    </row>
    <row r="62" spans="1:25" x14ac:dyDescent="0.25">
      <c r="A62" s="161" t="s">
        <v>69</v>
      </c>
      <c r="B62" s="161"/>
      <c r="C62" s="161"/>
      <c r="D62" s="383" t="s">
        <v>57</v>
      </c>
      <c r="E62" s="383"/>
      <c r="F62" s="137">
        <v>169776</v>
      </c>
      <c r="G62" s="137">
        <v>958</v>
      </c>
      <c r="H62" s="137">
        <v>6167</v>
      </c>
      <c r="I62" s="137"/>
      <c r="J62" s="137">
        <v>78937</v>
      </c>
      <c r="K62" s="101">
        <v>29523</v>
      </c>
      <c r="L62" s="101">
        <v>16822</v>
      </c>
      <c r="M62" s="304">
        <v>308528</v>
      </c>
    </row>
    <row r="63" spans="1:25" x14ac:dyDescent="0.25">
      <c r="A63" s="161"/>
      <c r="B63" s="161"/>
      <c r="C63" s="161"/>
      <c r="D63" s="383" t="s">
        <v>45</v>
      </c>
      <c r="E63" s="383"/>
      <c r="F63" s="114">
        <v>0.56179999999999997</v>
      </c>
      <c r="G63" s="114">
        <v>3.2000000000000002E-3</v>
      </c>
      <c r="H63" s="114">
        <v>2.0400000000000001E-2</v>
      </c>
      <c r="I63" s="114"/>
      <c r="J63" s="114">
        <v>0.26119999999999999</v>
      </c>
      <c r="K63" s="56">
        <v>9.7699999999999995E-2</v>
      </c>
      <c r="L63" s="56">
        <v>5.57E-2</v>
      </c>
      <c r="M63" s="306">
        <v>1</v>
      </c>
    </row>
    <row r="64" spans="1:25" x14ac:dyDescent="0.25">
      <c r="A64" s="161" t="s">
        <v>70</v>
      </c>
      <c r="B64" s="161"/>
      <c r="C64" s="161"/>
      <c r="D64" s="383" t="s">
        <v>57</v>
      </c>
      <c r="E64" s="383"/>
      <c r="F64" s="137">
        <v>285538</v>
      </c>
      <c r="G64" s="137">
        <v>648</v>
      </c>
      <c r="H64" s="137">
        <v>12744</v>
      </c>
      <c r="I64" s="137"/>
      <c r="J64" s="137">
        <v>93581</v>
      </c>
      <c r="K64" s="101">
        <v>47097</v>
      </c>
      <c r="L64" s="101">
        <v>63571</v>
      </c>
      <c r="M64" s="304">
        <v>509239</v>
      </c>
    </row>
    <row r="65" spans="1:13" x14ac:dyDescent="0.25">
      <c r="A65" s="125"/>
      <c r="B65" s="125"/>
      <c r="C65" s="125"/>
      <c r="D65" s="382" t="s">
        <v>45</v>
      </c>
      <c r="E65" s="382"/>
      <c r="F65" s="111">
        <v>0.5675</v>
      </c>
      <c r="G65" s="111">
        <v>1.2999999999999999E-3</v>
      </c>
      <c r="H65" s="111">
        <v>2.53E-2</v>
      </c>
      <c r="I65" s="111"/>
      <c r="J65" s="111">
        <v>0.186</v>
      </c>
      <c r="K65" s="60">
        <v>9.3600000000000003E-2</v>
      </c>
      <c r="L65" s="60">
        <v>0.1263</v>
      </c>
      <c r="M65" s="306">
        <v>1</v>
      </c>
    </row>
    <row r="66" spans="1:13" x14ac:dyDescent="0.25">
      <c r="A66" s="133"/>
      <c r="B66" s="133"/>
      <c r="C66" s="133"/>
      <c r="D66" s="133"/>
      <c r="E66" s="133"/>
      <c r="F66"/>
      <c r="G66"/>
      <c r="M66" s="304">
        <f>SUM(M64,M62,M60)</f>
        <v>2809759</v>
      </c>
    </row>
    <row r="67" spans="1:13" x14ac:dyDescent="0.25">
      <c r="A67" s="228"/>
      <c r="F67"/>
      <c r="G67"/>
    </row>
  </sheetData>
  <mergeCells count="60">
    <mergeCell ref="R39:S39"/>
    <mergeCell ref="R40:S40"/>
    <mergeCell ref="R41:S41"/>
    <mergeCell ref="V32:W32"/>
    <mergeCell ref="W33:W34"/>
    <mergeCell ref="R36:S36"/>
    <mergeCell ref="R37:S37"/>
    <mergeCell ref="R38:S38"/>
    <mergeCell ref="A2:I2"/>
    <mergeCell ref="D41:E41"/>
    <mergeCell ref="D42:E42"/>
    <mergeCell ref="D37:E37"/>
    <mergeCell ref="D38:E38"/>
    <mergeCell ref="D39:E39"/>
    <mergeCell ref="D40:E40"/>
    <mergeCell ref="A8:B8"/>
    <mergeCell ref="A9:B9"/>
    <mergeCell ref="D23:E23"/>
    <mergeCell ref="D24:E24"/>
    <mergeCell ref="A17:I17"/>
    <mergeCell ref="G20:G21"/>
    <mergeCell ref="H20:H21"/>
    <mergeCell ref="H4:J4"/>
    <mergeCell ref="I5:I6"/>
    <mergeCell ref="L20:L21"/>
    <mergeCell ref="F19:H19"/>
    <mergeCell ref="J19:L19"/>
    <mergeCell ref="K57:K58"/>
    <mergeCell ref="L57:L58"/>
    <mergeCell ref="G57:G58"/>
    <mergeCell ref="H57:H58"/>
    <mergeCell ref="F56:H56"/>
    <mergeCell ref="J56:L56"/>
    <mergeCell ref="A54:J54"/>
    <mergeCell ref="D43:E43"/>
    <mergeCell ref="H32:I32"/>
    <mergeCell ref="I33:I34"/>
    <mergeCell ref="D36:E36"/>
    <mergeCell ref="K20:K21"/>
    <mergeCell ref="D65:E65"/>
    <mergeCell ref="D63:E63"/>
    <mergeCell ref="D25:E25"/>
    <mergeCell ref="D26:E26"/>
    <mergeCell ref="D60:E60"/>
    <mergeCell ref="D61:E61"/>
    <mergeCell ref="D62:E62"/>
    <mergeCell ref="D64:E64"/>
    <mergeCell ref="D44:E44"/>
    <mergeCell ref="D45:E45"/>
    <mergeCell ref="D46:E46"/>
    <mergeCell ref="D47:E47"/>
    <mergeCell ref="D48:E48"/>
    <mergeCell ref="D49:E49"/>
    <mergeCell ref="D5:D6"/>
    <mergeCell ref="H5:H6"/>
    <mergeCell ref="K4:K6"/>
    <mergeCell ref="J5:J6"/>
    <mergeCell ref="E5:E6"/>
    <mergeCell ref="F5:F6"/>
    <mergeCell ref="D4:F4"/>
  </mergeCells>
  <hyperlinks>
    <hyperlink ref="A1" location="'List of Tables'!A1" display="Back"/>
  </hyperlinks>
  <pageMargins left="0.7" right="0.7" top="0.75" bottom="0.75" header="0.3" footer="0.3"/>
  <pageSetup orientation="portrait" r:id="rId1"/>
  <ignoredErrors>
    <ignoredError sqref="J17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"/>
  <sheetViews>
    <sheetView zoomScaleNormal="100" workbookViewId="0"/>
  </sheetViews>
  <sheetFormatPr defaultRowHeight="15" x14ac:dyDescent="0.25"/>
  <cols>
    <col min="1" max="1" width="15.140625" customWidth="1"/>
    <col min="2" max="2" width="10.5703125" bestFit="1" customWidth="1"/>
    <col min="3" max="3" width="3.7109375" customWidth="1"/>
    <col min="4" max="4" width="8" customWidth="1"/>
    <col min="5" max="5" width="13.42578125" bestFit="1" customWidth="1"/>
    <col min="6" max="6" width="1.42578125" customWidth="1"/>
    <col min="7" max="7" width="14.7109375" customWidth="1"/>
    <col min="8" max="8" width="15.42578125" bestFit="1" customWidth="1"/>
    <col min="9" max="9" width="23" customWidth="1"/>
  </cols>
  <sheetData>
    <row r="1" spans="1:15" s="263" customFormat="1" x14ac:dyDescent="0.25">
      <c r="A1" s="293" t="s">
        <v>130</v>
      </c>
    </row>
    <row r="2" spans="1:15" ht="27" customHeight="1" x14ac:dyDescent="0.25">
      <c r="A2" s="420" t="s">
        <v>127</v>
      </c>
      <c r="B2" s="420"/>
      <c r="C2" s="420"/>
      <c r="D2" s="420"/>
      <c r="E2" s="420"/>
      <c r="F2" s="420"/>
      <c r="G2" s="420"/>
      <c r="H2" s="420"/>
      <c r="I2" s="420"/>
    </row>
    <row r="4" spans="1:15" x14ac:dyDescent="0.25">
      <c r="A4" s="34" t="s">
        <v>49</v>
      </c>
      <c r="B4" s="10"/>
      <c r="C4" s="10"/>
      <c r="D4" s="10"/>
      <c r="E4" s="61" t="s">
        <v>26</v>
      </c>
      <c r="F4" s="12"/>
      <c r="G4" s="381" t="s">
        <v>25</v>
      </c>
      <c r="H4" s="381"/>
      <c r="I4" s="381"/>
      <c r="J4" s="98"/>
    </row>
    <row r="5" spans="1:15" x14ac:dyDescent="0.25">
      <c r="A5" s="10"/>
      <c r="B5" s="10"/>
      <c r="C5" s="10"/>
      <c r="D5" s="10"/>
      <c r="E5" s="34" t="s">
        <v>14</v>
      </c>
      <c r="F5" s="11"/>
      <c r="G5" s="11" t="s">
        <v>9</v>
      </c>
      <c r="H5" s="34" t="s">
        <v>10</v>
      </c>
      <c r="I5" s="34" t="s">
        <v>39</v>
      </c>
    </row>
    <row r="6" spans="1:15" s="14" customFormat="1" x14ac:dyDescent="0.25">
      <c r="A6"/>
      <c r="B6"/>
      <c r="C6"/>
      <c r="D6"/>
      <c r="E6"/>
      <c r="F6"/>
      <c r="G6"/>
      <c r="H6"/>
      <c r="I6"/>
    </row>
    <row r="7" spans="1:15" ht="25.5" customHeight="1" x14ac:dyDescent="0.25">
      <c r="A7" s="67" t="s">
        <v>3</v>
      </c>
      <c r="B7" s="3" t="s">
        <v>0</v>
      </c>
      <c r="C7" s="416" t="s">
        <v>57</v>
      </c>
      <c r="D7" s="416"/>
      <c r="E7" s="137">
        <v>265723</v>
      </c>
      <c r="F7" s="137"/>
      <c r="G7" s="137">
        <v>180728</v>
      </c>
      <c r="H7" s="137">
        <v>76283</v>
      </c>
      <c r="I7" s="137">
        <v>20448</v>
      </c>
      <c r="K7" s="239"/>
    </row>
    <row r="8" spans="1:15" x14ac:dyDescent="0.25">
      <c r="B8" s="15"/>
      <c r="C8" s="23" t="s">
        <v>11</v>
      </c>
      <c r="D8" s="23"/>
      <c r="E8" s="138">
        <v>0.23680000000000001</v>
      </c>
      <c r="F8" s="138"/>
      <c r="G8" s="138">
        <v>0.17469999999999999</v>
      </c>
      <c r="H8" s="138">
        <v>0.16520000000000001</v>
      </c>
      <c r="I8" s="138">
        <v>0.2049</v>
      </c>
    </row>
    <row r="9" spans="1:15" ht="25.5" customHeight="1" x14ac:dyDescent="0.25">
      <c r="B9" s="18" t="s">
        <v>1</v>
      </c>
      <c r="C9" s="416" t="s">
        <v>57</v>
      </c>
      <c r="D9" s="416"/>
      <c r="E9" s="112">
        <v>84355</v>
      </c>
      <c r="F9" s="112"/>
      <c r="G9" s="112">
        <v>130484</v>
      </c>
      <c r="H9" s="112">
        <v>56502</v>
      </c>
      <c r="I9" s="112">
        <v>5668</v>
      </c>
    </row>
    <row r="10" spans="1:15" x14ac:dyDescent="0.25">
      <c r="B10" s="15"/>
      <c r="C10" s="23" t="s">
        <v>11</v>
      </c>
      <c r="D10" s="23"/>
      <c r="E10" s="138">
        <v>7.5200000000000003E-2</v>
      </c>
      <c r="F10" s="138"/>
      <c r="G10" s="138">
        <v>0.12609999999999999</v>
      </c>
      <c r="H10" s="138">
        <v>0.12239999999999999</v>
      </c>
      <c r="I10" s="138">
        <v>5.6800000000000003E-2</v>
      </c>
    </row>
    <row r="11" spans="1:15" ht="25.5" customHeight="1" x14ac:dyDescent="0.25">
      <c r="B11" s="5" t="s">
        <v>12</v>
      </c>
      <c r="C11" s="416" t="s">
        <v>57</v>
      </c>
      <c r="D11" s="416"/>
      <c r="E11" s="137">
        <v>63985</v>
      </c>
      <c r="F11" s="137"/>
      <c r="G11" s="137">
        <v>96801</v>
      </c>
      <c r="H11" s="137">
        <v>45118</v>
      </c>
      <c r="I11" s="137">
        <v>2647</v>
      </c>
    </row>
    <row r="12" spans="1:15" x14ac:dyDescent="0.25">
      <c r="B12" s="15"/>
      <c r="C12" s="23" t="s">
        <v>11</v>
      </c>
      <c r="D12" s="23"/>
      <c r="E12" s="138">
        <v>5.7000000000000002E-2</v>
      </c>
      <c r="F12" s="138"/>
      <c r="G12" s="138">
        <v>9.3600000000000003E-2</v>
      </c>
      <c r="H12" s="138">
        <v>9.7699999999999995E-2</v>
      </c>
      <c r="I12" s="138">
        <v>2.6499999999999999E-2</v>
      </c>
      <c r="L12" s="239"/>
      <c r="M12" s="239"/>
      <c r="N12" s="239"/>
      <c r="O12" s="239"/>
    </row>
    <row r="13" spans="1:15" ht="25.5" customHeight="1" x14ac:dyDescent="0.25">
      <c r="A13" s="68" t="s">
        <v>8</v>
      </c>
      <c r="B13" s="20"/>
      <c r="C13" s="414" t="s">
        <v>57</v>
      </c>
      <c r="D13" s="414"/>
      <c r="E13" s="102">
        <v>1121916</v>
      </c>
      <c r="F13" s="102"/>
      <c r="G13" s="102">
        <v>1034621</v>
      </c>
      <c r="H13" s="102">
        <v>461699</v>
      </c>
      <c r="I13" s="102">
        <v>99784</v>
      </c>
      <c r="J13" s="42"/>
      <c r="K13" s="239"/>
    </row>
    <row r="14" spans="1:15" x14ac:dyDescent="0.25">
      <c r="A14" s="22"/>
      <c r="B14" s="22"/>
      <c r="C14" s="25" t="s">
        <v>11</v>
      </c>
      <c r="D14" s="25"/>
      <c r="E14" s="110">
        <v>1</v>
      </c>
      <c r="F14" s="110"/>
      <c r="G14" s="110">
        <v>1</v>
      </c>
      <c r="H14" s="110">
        <v>1</v>
      </c>
      <c r="I14" s="110">
        <v>1</v>
      </c>
      <c r="J14" s="98"/>
    </row>
    <row r="15" spans="1:15" ht="25.5" customHeight="1" x14ac:dyDescent="0.25">
      <c r="A15" s="421" t="s">
        <v>13</v>
      </c>
      <c r="B15" s="421"/>
      <c r="C15" s="416" t="s">
        <v>57</v>
      </c>
      <c r="D15" s="416"/>
      <c r="E15" s="137">
        <v>148340</v>
      </c>
      <c r="F15" s="137"/>
      <c r="G15" s="137">
        <v>227285</v>
      </c>
      <c r="H15" s="137">
        <v>101620</v>
      </c>
      <c r="I15" s="137">
        <v>8315</v>
      </c>
      <c r="J15" s="107"/>
      <c r="K15" s="239"/>
    </row>
    <row r="16" spans="1:15" x14ac:dyDescent="0.25">
      <c r="A16" s="15"/>
      <c r="B16" s="15"/>
      <c r="C16" s="23" t="s">
        <v>11</v>
      </c>
      <c r="D16" s="23"/>
      <c r="E16" s="138">
        <v>0.13220000000000001</v>
      </c>
      <c r="F16" s="138"/>
      <c r="G16" s="138">
        <v>0.21970000000000001</v>
      </c>
      <c r="H16" s="138">
        <v>0.22009999999999999</v>
      </c>
      <c r="I16" s="138">
        <v>8.3299999999999999E-2</v>
      </c>
      <c r="J16" s="98"/>
    </row>
    <row r="17" spans="1:10" x14ac:dyDescent="0.25">
      <c r="A17" s="98"/>
      <c r="B17" s="98"/>
      <c r="C17" s="98"/>
      <c r="D17" s="98"/>
      <c r="E17" s="98"/>
      <c r="F17" s="98"/>
      <c r="G17" s="98"/>
      <c r="H17" s="98"/>
      <c r="I17" s="137">
        <f>SUM(E13:I13)</f>
        <v>2718020</v>
      </c>
      <c r="J17" s="98"/>
    </row>
    <row r="18" spans="1:10" x14ac:dyDescent="0.25">
      <c r="A18" s="54" t="s">
        <v>29</v>
      </c>
      <c r="B18" s="98"/>
      <c r="C18" s="98"/>
      <c r="D18" s="98"/>
      <c r="E18" s="98"/>
      <c r="F18" s="98"/>
      <c r="G18" s="98"/>
      <c r="H18" s="98"/>
      <c r="I18" s="98"/>
      <c r="J18" s="98"/>
    </row>
    <row r="19" spans="1:10" x14ac:dyDescent="0.25">
      <c r="A19" s="54"/>
      <c r="B19" s="98"/>
      <c r="C19" s="98"/>
      <c r="D19" s="98"/>
      <c r="E19" s="98"/>
      <c r="F19" s="98"/>
      <c r="G19" s="98"/>
      <c r="H19" s="98"/>
      <c r="I19" s="98"/>
      <c r="J19" s="98"/>
    </row>
    <row r="20" spans="1:10" x14ac:dyDescent="0.25">
      <c r="A20" s="160"/>
      <c r="B20" s="98"/>
      <c r="C20" s="98"/>
      <c r="D20" s="98"/>
      <c r="E20" s="98"/>
      <c r="F20" s="98"/>
      <c r="G20" s="98"/>
      <c r="H20" s="98"/>
      <c r="I20" s="98"/>
      <c r="J20" s="98"/>
    </row>
  </sheetData>
  <mergeCells count="8">
    <mergeCell ref="A2:I2"/>
    <mergeCell ref="G4:I4"/>
    <mergeCell ref="A15:B15"/>
    <mergeCell ref="C7:D7"/>
    <mergeCell ref="C9:D9"/>
    <mergeCell ref="C11:D11"/>
    <mergeCell ref="C13:D13"/>
    <mergeCell ref="C15:D15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4"/>
  <sheetViews>
    <sheetView zoomScaleNormal="100" workbookViewId="0">
      <selection activeCell="B9" sqref="B9"/>
    </sheetView>
  </sheetViews>
  <sheetFormatPr defaultRowHeight="15" x14ac:dyDescent="0.25"/>
  <cols>
    <col min="2" max="2" width="10.42578125" bestFit="1" customWidth="1"/>
  </cols>
  <sheetData>
    <row r="1" spans="1:18" s="263" customFormat="1" x14ac:dyDescent="0.25">
      <c r="A1" s="293" t="s">
        <v>130</v>
      </c>
    </row>
    <row r="2" spans="1:18" ht="28.5" customHeight="1" x14ac:dyDescent="0.25">
      <c r="A2" s="394" t="s">
        <v>139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18" x14ac:dyDescent="0.25">
      <c r="A3" s="312"/>
      <c r="B3" s="23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</row>
    <row r="4" spans="1:18" x14ac:dyDescent="0.25">
      <c r="A4" s="280" t="s">
        <v>133</v>
      </c>
      <c r="B4" s="280" t="s">
        <v>134</v>
      </c>
      <c r="C4" s="280"/>
      <c r="D4" s="310" t="s">
        <v>18</v>
      </c>
      <c r="E4" s="280"/>
      <c r="F4" s="310" t="s">
        <v>30</v>
      </c>
      <c r="G4" s="280"/>
      <c r="H4" s="310" t="s">
        <v>31</v>
      </c>
      <c r="I4" s="280"/>
      <c r="J4" s="310" t="s">
        <v>32</v>
      </c>
      <c r="K4" s="280"/>
      <c r="L4" s="310" t="s">
        <v>33</v>
      </c>
      <c r="M4" s="280"/>
      <c r="N4" s="310" t="s">
        <v>34</v>
      </c>
      <c r="O4" s="310"/>
      <c r="P4" s="313" t="s">
        <v>35</v>
      </c>
      <c r="Q4" s="263"/>
    </row>
    <row r="5" spans="1:18" x14ac:dyDescent="0.25">
      <c r="A5" s="280" t="s">
        <v>135</v>
      </c>
      <c r="B5" s="280" t="s">
        <v>135</v>
      </c>
      <c r="C5" s="280"/>
      <c r="D5" s="310" t="s">
        <v>19</v>
      </c>
      <c r="E5" s="280"/>
      <c r="F5" s="310" t="s">
        <v>20</v>
      </c>
      <c r="G5" s="280"/>
      <c r="H5" s="310" t="s">
        <v>21</v>
      </c>
      <c r="I5" s="280"/>
      <c r="J5" s="310" t="s">
        <v>80</v>
      </c>
      <c r="K5" s="280"/>
      <c r="L5" s="310" t="s">
        <v>79</v>
      </c>
      <c r="M5" s="280"/>
      <c r="N5" s="310" t="s">
        <v>81</v>
      </c>
      <c r="O5" s="310"/>
      <c r="P5" s="313" t="s">
        <v>6</v>
      </c>
      <c r="Q5" s="263"/>
    </row>
    <row r="6" spans="1:18" x14ac:dyDescent="0.25">
      <c r="A6" s="307" t="s">
        <v>136</v>
      </c>
      <c r="B6" s="307" t="s">
        <v>136</v>
      </c>
      <c r="C6" s="311" t="s">
        <v>57</v>
      </c>
      <c r="D6" s="314">
        <v>31622</v>
      </c>
      <c r="E6" s="286"/>
      <c r="F6" s="314">
        <v>53252</v>
      </c>
      <c r="G6" s="286"/>
      <c r="H6" s="314">
        <v>35224</v>
      </c>
      <c r="I6" s="286"/>
      <c r="J6" s="314">
        <v>23679</v>
      </c>
      <c r="K6" s="286"/>
      <c r="L6" s="314">
        <v>16331</v>
      </c>
      <c r="M6" s="286"/>
      <c r="N6" s="314">
        <v>11726</v>
      </c>
      <c r="O6" s="286"/>
      <c r="P6" s="315">
        <v>171834</v>
      </c>
      <c r="Q6" s="263"/>
      <c r="R6" s="239"/>
    </row>
    <row r="7" spans="1:18" x14ac:dyDescent="0.25">
      <c r="A7" s="307"/>
      <c r="B7" s="307"/>
      <c r="C7" s="311" t="s">
        <v>45</v>
      </c>
      <c r="D7" s="288">
        <f>D6/$P$6</f>
        <v>0.18402644412630795</v>
      </c>
      <c r="E7" s="316"/>
      <c r="F7" s="288">
        <f>F6/$P$6</f>
        <v>0.3099037443113703</v>
      </c>
      <c r="G7" s="316"/>
      <c r="H7" s="288">
        <f>H6/$P$6</f>
        <v>0.20498853544700119</v>
      </c>
      <c r="I7" s="316"/>
      <c r="J7" s="288">
        <f>J6/$P$6</f>
        <v>0.13780159921784979</v>
      </c>
      <c r="K7" s="316"/>
      <c r="L7" s="288">
        <f>L6/$P$6</f>
        <v>9.5039398489239618E-2</v>
      </c>
      <c r="M7" s="316"/>
      <c r="N7" s="288">
        <f>N6/$P$6</f>
        <v>6.82402784082312E-2</v>
      </c>
      <c r="O7" s="316"/>
      <c r="P7" s="316">
        <f>SUM(D7:N7)</f>
        <v>1</v>
      </c>
      <c r="Q7" s="263"/>
      <c r="R7" s="239"/>
    </row>
    <row r="8" spans="1:18" x14ac:dyDescent="0.25">
      <c r="A8" s="312"/>
      <c r="B8" s="307" t="s">
        <v>137</v>
      </c>
      <c r="C8" s="311" t="s">
        <v>57</v>
      </c>
      <c r="D8" s="314">
        <v>14328</v>
      </c>
      <c r="E8" s="286"/>
      <c r="F8" s="314">
        <v>49382</v>
      </c>
      <c r="G8" s="286"/>
      <c r="H8" s="314">
        <v>76757</v>
      </c>
      <c r="I8" s="286"/>
      <c r="J8" s="314">
        <v>55624</v>
      </c>
      <c r="K8" s="286"/>
      <c r="L8" s="314">
        <v>32379</v>
      </c>
      <c r="M8" s="286"/>
      <c r="N8" s="314">
        <v>20724</v>
      </c>
      <c r="O8" s="286"/>
      <c r="P8" s="286">
        <v>249194</v>
      </c>
      <c r="Q8" s="263"/>
      <c r="R8" s="239"/>
    </row>
    <row r="9" spans="1:18" x14ac:dyDescent="0.25">
      <c r="A9" s="209"/>
      <c r="B9" s="209"/>
      <c r="C9" s="235" t="s">
        <v>45</v>
      </c>
      <c r="D9" s="288">
        <f>D8/$P$8</f>
        <v>5.7497371525799174E-2</v>
      </c>
      <c r="E9" s="316"/>
      <c r="F9" s="288">
        <f>F8/$P$8</f>
        <v>0.19816689005353258</v>
      </c>
      <c r="G9" s="316"/>
      <c r="H9" s="288">
        <f>H8/$P$8</f>
        <v>0.30802105989710826</v>
      </c>
      <c r="I9" s="316"/>
      <c r="J9" s="288">
        <f>J8/$P$8</f>
        <v>0.22321564724672344</v>
      </c>
      <c r="K9" s="316"/>
      <c r="L9" s="288">
        <f>L8/$P$8</f>
        <v>0.12993491015032466</v>
      </c>
      <c r="M9" s="316"/>
      <c r="N9" s="288">
        <f>N8/$P$8</f>
        <v>8.3164121126511878E-2</v>
      </c>
      <c r="O9" s="316"/>
      <c r="P9" s="316">
        <f>SUM(D9:N9)</f>
        <v>0.99999999999999989</v>
      </c>
      <c r="Q9" s="263"/>
      <c r="R9" s="239"/>
    </row>
    <row r="10" spans="1:18" x14ac:dyDescent="0.25">
      <c r="A10" s="317"/>
      <c r="B10" s="308" t="s">
        <v>35</v>
      </c>
      <c r="C10" s="318" t="s">
        <v>57</v>
      </c>
      <c r="D10" s="314">
        <f>D8+D6</f>
        <v>45950</v>
      </c>
      <c r="E10" s="314"/>
      <c r="F10" s="314">
        <f>F8+F6</f>
        <v>102634</v>
      </c>
      <c r="G10" s="314"/>
      <c r="H10" s="314">
        <f>H8+H6</f>
        <v>111981</v>
      </c>
      <c r="I10" s="314"/>
      <c r="J10" s="314">
        <f>J8+J6</f>
        <v>79303</v>
      </c>
      <c r="K10" s="314"/>
      <c r="L10" s="314">
        <f>L8+L6</f>
        <v>48710</v>
      </c>
      <c r="M10" s="314"/>
      <c r="N10" s="314">
        <f>N8+N6</f>
        <v>32450</v>
      </c>
      <c r="O10" s="314"/>
      <c r="P10" s="314">
        <f>P8+P6</f>
        <v>421028</v>
      </c>
      <c r="Q10" s="263"/>
      <c r="R10" s="239"/>
    </row>
    <row r="11" spans="1:18" x14ac:dyDescent="0.25">
      <c r="A11" s="92"/>
      <c r="B11" s="92"/>
      <c r="C11" s="234" t="s">
        <v>45</v>
      </c>
      <c r="D11" s="288">
        <f>D10/$P$10</f>
        <v>0.10913763455162127</v>
      </c>
      <c r="E11" s="316"/>
      <c r="F11" s="288">
        <f>F10/$P$10</f>
        <v>0.24377001054561692</v>
      </c>
      <c r="G11" s="316"/>
      <c r="H11" s="288">
        <f>H10/$P$10</f>
        <v>0.26597043427040484</v>
      </c>
      <c r="I11" s="316"/>
      <c r="J11" s="288">
        <f>J10/$P$10</f>
        <v>0.18835564380516259</v>
      </c>
      <c r="K11" s="316"/>
      <c r="L11" s="288">
        <f>L10/$P$10</f>
        <v>0.11569301804155543</v>
      </c>
      <c r="M11" s="316"/>
      <c r="N11" s="288">
        <f>N10/$P$10</f>
        <v>7.7073258785638962E-2</v>
      </c>
      <c r="O11" s="316"/>
      <c r="P11" s="316">
        <f>SUM(D11:N11)</f>
        <v>1</v>
      </c>
      <c r="Q11" s="263"/>
      <c r="R11" s="239"/>
    </row>
    <row r="12" spans="1:18" x14ac:dyDescent="0.25">
      <c r="A12" s="307" t="s">
        <v>137</v>
      </c>
      <c r="B12" s="307" t="s">
        <v>136</v>
      </c>
      <c r="C12" s="311" t="s">
        <v>57</v>
      </c>
      <c r="D12" s="319">
        <v>112293</v>
      </c>
      <c r="E12" s="108"/>
      <c r="F12" s="319">
        <v>100063</v>
      </c>
      <c r="G12" s="108"/>
      <c r="H12" s="319">
        <v>48783</v>
      </c>
      <c r="I12" s="108"/>
      <c r="J12" s="319">
        <v>22887</v>
      </c>
      <c r="K12" s="108"/>
      <c r="L12" s="319">
        <v>15495</v>
      </c>
      <c r="M12" s="108"/>
      <c r="N12" s="319">
        <v>10398</v>
      </c>
      <c r="O12" s="108"/>
      <c r="P12" s="108">
        <v>309918</v>
      </c>
      <c r="Q12" s="263"/>
      <c r="R12" s="239"/>
    </row>
    <row r="13" spans="1:18" x14ac:dyDescent="0.25">
      <c r="A13" s="307"/>
      <c r="B13" s="307"/>
      <c r="C13" s="311" t="s">
        <v>45</v>
      </c>
      <c r="D13" s="288">
        <f>D12/$P$12</f>
        <v>0.3623313263508412</v>
      </c>
      <c r="E13" s="316"/>
      <c r="F13" s="288">
        <f>F12/$P$12</f>
        <v>0.32286927509857444</v>
      </c>
      <c r="G13" s="316"/>
      <c r="H13" s="288">
        <f>H12/$P$12</f>
        <v>0.1574061525952026</v>
      </c>
      <c r="I13" s="316"/>
      <c r="J13" s="288">
        <f>J12/$P$12</f>
        <v>7.3848566394981899E-2</v>
      </c>
      <c r="K13" s="316"/>
      <c r="L13" s="288">
        <f>L12/$P$12</f>
        <v>4.9997096006040305E-2</v>
      </c>
      <c r="M13" s="316"/>
      <c r="N13" s="288">
        <f>N12/$P$12</f>
        <v>3.3550810214314754E-2</v>
      </c>
      <c r="O13" s="316"/>
      <c r="P13" s="316">
        <f>SUM(D13:N13)</f>
        <v>1.0000032266599552</v>
      </c>
      <c r="Q13" s="263"/>
      <c r="R13" s="239"/>
    </row>
    <row r="14" spans="1:18" x14ac:dyDescent="0.25">
      <c r="A14" s="312"/>
      <c r="B14" s="307" t="s">
        <v>137</v>
      </c>
      <c r="C14" s="311" t="s">
        <v>57</v>
      </c>
      <c r="D14" s="314">
        <v>57374</v>
      </c>
      <c r="E14" s="286"/>
      <c r="F14" s="314">
        <v>92390</v>
      </c>
      <c r="G14" s="286"/>
      <c r="H14" s="314">
        <v>56762</v>
      </c>
      <c r="I14" s="286"/>
      <c r="J14" s="314">
        <v>33253</v>
      </c>
      <c r="K14" s="286"/>
      <c r="L14" s="314">
        <v>39350</v>
      </c>
      <c r="M14" s="286"/>
      <c r="N14" s="314">
        <v>24766</v>
      </c>
      <c r="O14" s="286"/>
      <c r="P14" s="286">
        <v>303896</v>
      </c>
      <c r="Q14" s="263"/>
      <c r="R14" s="239"/>
    </row>
    <row r="15" spans="1:18" x14ac:dyDescent="0.25">
      <c r="A15" s="209"/>
      <c r="B15" s="209"/>
      <c r="C15" s="235" t="s">
        <v>45</v>
      </c>
      <c r="D15" s="288">
        <f>D14/$P$14</f>
        <v>0.18879485087003448</v>
      </c>
      <c r="E15" s="316"/>
      <c r="F15" s="288">
        <f>F14/$P$14</f>
        <v>0.30401848000631793</v>
      </c>
      <c r="G15" s="316"/>
      <c r="H15" s="288">
        <f>H14/$P$14</f>
        <v>0.18678100402769368</v>
      </c>
      <c r="I15" s="316"/>
      <c r="J15" s="288">
        <f>J14/$P$14</f>
        <v>0.1094223023665991</v>
      </c>
      <c r="K15" s="316"/>
      <c r="L15" s="288">
        <f>L14/$P$14</f>
        <v>0.12948508700344855</v>
      </c>
      <c r="M15" s="316"/>
      <c r="N15" s="288">
        <f>N14/$P$14</f>
        <v>8.1494985126490643E-2</v>
      </c>
      <c r="O15" s="316"/>
      <c r="P15" s="316">
        <f>SUM(D15:N15)</f>
        <v>0.99999670940058438</v>
      </c>
      <c r="Q15" s="263"/>
      <c r="R15" s="239"/>
    </row>
    <row r="16" spans="1:18" x14ac:dyDescent="0.25">
      <c r="A16" s="317"/>
      <c r="B16" s="308" t="s">
        <v>35</v>
      </c>
      <c r="C16" s="318" t="s">
        <v>57</v>
      </c>
      <c r="D16" s="314">
        <f>D14+D12</f>
        <v>169667</v>
      </c>
      <c r="E16" s="314"/>
      <c r="F16" s="314">
        <f>F14+F12</f>
        <v>192453</v>
      </c>
      <c r="G16" s="314"/>
      <c r="H16" s="314">
        <f>H14+H12</f>
        <v>105545</v>
      </c>
      <c r="I16" s="314"/>
      <c r="J16" s="314">
        <f>J14+J12</f>
        <v>56140</v>
      </c>
      <c r="K16" s="314"/>
      <c r="L16" s="314">
        <f>L14+L12</f>
        <v>54845</v>
      </c>
      <c r="M16" s="314"/>
      <c r="N16" s="314">
        <f>N14+N12</f>
        <v>35164</v>
      </c>
      <c r="O16" s="314"/>
      <c r="P16" s="314">
        <f>P14+P12</f>
        <v>613814</v>
      </c>
      <c r="Q16" s="263"/>
      <c r="R16" s="239"/>
    </row>
    <row r="17" spans="1:18" x14ac:dyDescent="0.25">
      <c r="A17" s="92"/>
      <c r="B17" s="92"/>
      <c r="C17" s="234" t="s">
        <v>45</v>
      </c>
      <c r="D17" s="287">
        <f>D16/$P$16</f>
        <v>0.27641435353380667</v>
      </c>
      <c r="E17" s="242"/>
      <c r="F17" s="287">
        <f>F16/$P$16</f>
        <v>0.31353634814455195</v>
      </c>
      <c r="G17" s="242"/>
      <c r="H17" s="287">
        <f>H16/$P$16</f>
        <v>0.17194948306816071</v>
      </c>
      <c r="I17" s="242"/>
      <c r="J17" s="287">
        <f>J16/$P$16</f>
        <v>9.1460931161557082E-2</v>
      </c>
      <c r="K17" s="242"/>
      <c r="L17" s="287">
        <f>L16/$P$16</f>
        <v>8.9351171527531137E-2</v>
      </c>
      <c r="M17" s="242"/>
      <c r="N17" s="287">
        <f>N16/$P$16</f>
        <v>5.7287712564392468E-2</v>
      </c>
      <c r="O17" s="242"/>
      <c r="P17" s="316">
        <f>SUM(D17:N17)</f>
        <v>1</v>
      </c>
      <c r="Q17" s="263"/>
      <c r="R17" s="239"/>
    </row>
    <row r="18" spans="1:18" x14ac:dyDescent="0.25">
      <c r="A18" s="122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98"/>
      <c r="N18" s="263"/>
      <c r="O18" s="263"/>
      <c r="P18" s="108">
        <f>SUM(P16,P10)</f>
        <v>1034842</v>
      </c>
      <c r="Q18" s="263"/>
      <c r="R18" s="239"/>
    </row>
    <row r="19" spans="1:18" x14ac:dyDescent="0.25">
      <c r="A19" s="54"/>
    </row>
    <row r="20" spans="1:18" x14ac:dyDescent="0.25">
      <c r="A20" s="54"/>
      <c r="P20" s="348"/>
      <c r="Q20" s="98"/>
      <c r="R20" s="98"/>
    </row>
    <row r="21" spans="1:18" x14ac:dyDescent="0.25">
      <c r="P21" s="98"/>
      <c r="Q21" s="98"/>
      <c r="R21" s="98"/>
    </row>
    <row r="22" spans="1:18" x14ac:dyDescent="0.25">
      <c r="P22" s="98"/>
      <c r="Q22" s="98"/>
      <c r="R22" s="98"/>
    </row>
    <row r="23" spans="1:18" x14ac:dyDescent="0.25">
      <c r="P23" s="98"/>
      <c r="Q23" s="98"/>
      <c r="R23" s="98"/>
    </row>
    <row r="24" spans="1:18" ht="30" customHeight="1" x14ac:dyDescent="0.25">
      <c r="P24" s="98"/>
      <c r="Q24" s="98"/>
      <c r="R24" s="98"/>
    </row>
  </sheetData>
  <mergeCells count="1">
    <mergeCell ref="A2:P2"/>
  </mergeCells>
  <hyperlinks>
    <hyperlink ref="A1" location="'List of Tables'!A1" display="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zoomScaleNormal="100" workbookViewId="0"/>
  </sheetViews>
  <sheetFormatPr defaultRowHeight="15" x14ac:dyDescent="0.25"/>
  <cols>
    <col min="1" max="1" width="12.28515625" customWidth="1"/>
    <col min="3" max="3" width="18" customWidth="1"/>
    <col min="4" max="5" width="21.140625" customWidth="1"/>
  </cols>
  <sheetData>
    <row r="1" spans="1:6" s="263" customFormat="1" x14ac:dyDescent="0.25">
      <c r="A1" s="293" t="s">
        <v>130</v>
      </c>
    </row>
    <row r="2" spans="1:6" ht="25.5" customHeight="1" x14ac:dyDescent="0.25">
      <c r="A2" s="387" t="s">
        <v>103</v>
      </c>
      <c r="B2" s="387"/>
      <c r="C2" s="387"/>
      <c r="D2" s="387"/>
      <c r="E2" s="181"/>
    </row>
    <row r="3" spans="1:6" x14ac:dyDescent="0.25">
      <c r="A3" s="86"/>
      <c r="B3" s="86"/>
      <c r="C3" s="86"/>
      <c r="D3" s="86"/>
      <c r="E3" s="86"/>
    </row>
    <row r="4" spans="1:6" x14ac:dyDescent="0.25">
      <c r="A4" s="386" t="s">
        <v>3</v>
      </c>
      <c r="B4" s="386"/>
      <c r="C4" s="7" t="s">
        <v>4</v>
      </c>
      <c r="D4" s="12" t="s">
        <v>56</v>
      </c>
    </row>
    <row r="5" spans="1:6" x14ac:dyDescent="0.25">
      <c r="A5" s="86"/>
      <c r="B5" s="86"/>
      <c r="C5" s="94"/>
      <c r="D5" s="94"/>
    </row>
    <row r="6" spans="1:6" x14ac:dyDescent="0.25">
      <c r="A6" s="87" t="s">
        <v>52</v>
      </c>
      <c r="B6" s="86"/>
      <c r="C6" s="112">
        <v>1069243</v>
      </c>
      <c r="D6" s="131">
        <v>0.37959999999999999</v>
      </c>
      <c r="F6" s="239"/>
    </row>
    <row r="7" spans="1:6" s="123" customFormat="1" x14ac:dyDescent="0.25">
      <c r="A7" s="87" t="s">
        <v>53</v>
      </c>
      <c r="C7" s="112">
        <v>1747405</v>
      </c>
      <c r="D7" s="131">
        <v>0.62039999999999995</v>
      </c>
    </row>
    <row r="8" spans="1:6" x14ac:dyDescent="0.25">
      <c r="A8" s="93" t="s">
        <v>51</v>
      </c>
      <c r="B8" s="92"/>
      <c r="C8" s="186">
        <v>2816648</v>
      </c>
      <c r="D8" s="111">
        <v>1</v>
      </c>
    </row>
    <row r="9" spans="1:6" s="133" customFormat="1" x14ac:dyDescent="0.25">
      <c r="A9" s="88"/>
      <c r="B9" s="94"/>
      <c r="C9" s="132"/>
      <c r="D9" s="94"/>
      <c r="E9" s="143"/>
    </row>
    <row r="10" spans="1:6" x14ac:dyDescent="0.25">
      <c r="A10" s="106" t="s">
        <v>149</v>
      </c>
      <c r="B10" s="98"/>
      <c r="C10" s="98"/>
      <c r="D10" s="98"/>
      <c r="E10" s="98"/>
    </row>
    <row r="12" spans="1:6" x14ac:dyDescent="0.25">
      <c r="A12" s="160"/>
    </row>
    <row r="13" spans="1:6" x14ac:dyDescent="0.25">
      <c r="D13" s="69"/>
    </row>
    <row r="16" spans="1:6" x14ac:dyDescent="0.25">
      <c r="D16" s="105"/>
    </row>
    <row r="18" spans="4:4" x14ac:dyDescent="0.25">
      <c r="D18" s="69"/>
    </row>
    <row r="20" spans="4:4" x14ac:dyDescent="0.25">
      <c r="D20" s="105"/>
    </row>
  </sheetData>
  <mergeCells count="2">
    <mergeCell ref="A4:B4"/>
    <mergeCell ref="A2:D2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7"/>
  <sheetViews>
    <sheetView tabSelected="1" zoomScaleNormal="100" workbookViewId="0">
      <selection activeCell="M18" sqref="M18"/>
    </sheetView>
  </sheetViews>
  <sheetFormatPr defaultRowHeight="15" x14ac:dyDescent="0.25"/>
  <cols>
    <col min="1" max="1" width="10.7109375" customWidth="1"/>
    <col min="2" max="2" width="11" customWidth="1"/>
    <col min="4" max="4" width="14" bestFit="1" customWidth="1"/>
    <col min="5" max="5" width="11.7109375" bestFit="1" customWidth="1"/>
    <col min="6" max="6" width="14.140625" style="123" customWidth="1"/>
  </cols>
  <sheetData>
    <row r="1" spans="1:8" s="263" customFormat="1" x14ac:dyDescent="0.25">
      <c r="A1" s="293" t="s">
        <v>130</v>
      </c>
    </row>
    <row r="2" spans="1:8" s="263" customFormat="1" x14ac:dyDescent="0.25"/>
    <row r="3" spans="1:8" ht="15" customHeight="1" x14ac:dyDescent="0.25">
      <c r="A3" s="391" t="s">
        <v>121</v>
      </c>
      <c r="B3" s="391"/>
      <c r="C3" s="391"/>
      <c r="D3" s="391"/>
      <c r="E3" s="391"/>
      <c r="F3" s="211"/>
    </row>
    <row r="4" spans="1:8" x14ac:dyDescent="0.25">
      <c r="A4" s="391"/>
      <c r="B4" s="391"/>
      <c r="C4" s="391"/>
      <c r="D4" s="391"/>
      <c r="E4" s="391"/>
      <c r="F4" s="211"/>
    </row>
    <row r="5" spans="1:8" s="35" customFormat="1" x14ac:dyDescent="0.25">
      <c r="F5" s="98"/>
    </row>
    <row r="6" spans="1:8" s="53" customFormat="1" x14ac:dyDescent="0.25">
      <c r="A6" s="10"/>
      <c r="B6" s="10"/>
      <c r="C6" s="10"/>
      <c r="D6" s="78" t="s">
        <v>40</v>
      </c>
      <c r="E6" s="79" t="s">
        <v>41</v>
      </c>
    </row>
    <row r="7" spans="1:8" x14ac:dyDescent="0.25">
      <c r="A7" s="19" t="s">
        <v>6</v>
      </c>
      <c r="B7" s="388" t="s">
        <v>57</v>
      </c>
      <c r="C7" s="388"/>
      <c r="D7" s="45">
        <v>459818.47499999998</v>
      </c>
      <c r="E7" s="45">
        <v>571572.50300000003</v>
      </c>
      <c r="F7"/>
      <c r="G7" s="239"/>
      <c r="H7" s="239"/>
    </row>
    <row r="8" spans="1:8" x14ac:dyDescent="0.25">
      <c r="A8" s="15"/>
      <c r="B8" s="82" t="s">
        <v>45</v>
      </c>
      <c r="C8" s="82"/>
      <c r="D8" s="109">
        <v>0.371</v>
      </c>
      <c r="E8" s="109">
        <v>0.40810000000000002</v>
      </c>
      <c r="F8"/>
    </row>
    <row r="9" spans="1:8" x14ac:dyDescent="0.25">
      <c r="A9" s="3" t="s">
        <v>7</v>
      </c>
      <c r="B9" s="389" t="s">
        <v>57</v>
      </c>
      <c r="C9" s="389"/>
      <c r="D9" s="108">
        <v>779657.35800000001</v>
      </c>
      <c r="E9" s="45">
        <v>829066.59499999997</v>
      </c>
      <c r="F9"/>
    </row>
    <row r="10" spans="1:8" x14ac:dyDescent="0.25">
      <c r="A10" s="15"/>
      <c r="B10" s="82" t="s">
        <v>45</v>
      </c>
      <c r="C10" s="82"/>
      <c r="D10" s="109">
        <v>0.629</v>
      </c>
      <c r="E10" s="109">
        <v>0.59189999999999998</v>
      </c>
      <c r="F10"/>
    </row>
    <row r="11" spans="1:8" x14ac:dyDescent="0.25">
      <c r="A11" s="27" t="s">
        <v>43</v>
      </c>
      <c r="B11" s="390" t="s">
        <v>57</v>
      </c>
      <c r="C11" s="390"/>
      <c r="D11" s="103">
        <v>1239475.83</v>
      </c>
      <c r="E11" s="103">
        <v>1400639.1</v>
      </c>
      <c r="F11" s="100"/>
    </row>
    <row r="12" spans="1:8" x14ac:dyDescent="0.25">
      <c r="A12" s="22"/>
      <c r="B12" s="32" t="s">
        <v>45</v>
      </c>
      <c r="C12" s="32"/>
      <c r="D12" s="83">
        <v>1</v>
      </c>
      <c r="E12" s="83">
        <v>1</v>
      </c>
      <c r="F12"/>
    </row>
    <row r="13" spans="1:8" x14ac:dyDescent="0.25">
      <c r="A13" s="81"/>
    </row>
    <row r="15" spans="1:8" x14ac:dyDescent="0.25">
      <c r="A15" s="115" t="s">
        <v>150</v>
      </c>
    </row>
    <row r="17" spans="1:1" x14ac:dyDescent="0.25">
      <c r="A17" s="160"/>
    </row>
  </sheetData>
  <mergeCells count="4">
    <mergeCell ref="B7:C7"/>
    <mergeCell ref="B9:C9"/>
    <mergeCell ref="B11:C11"/>
    <mergeCell ref="A3:E4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1"/>
  <sheetViews>
    <sheetView zoomScaleNormal="100" workbookViewId="0">
      <selection activeCell="K3" sqref="K3:O4"/>
    </sheetView>
  </sheetViews>
  <sheetFormatPr defaultRowHeight="15" x14ac:dyDescent="0.25"/>
  <cols>
    <col min="3" max="3" width="10" bestFit="1" customWidth="1"/>
    <col min="7" max="7" width="9.85546875" bestFit="1" customWidth="1"/>
    <col min="9" max="9" width="15.42578125" customWidth="1"/>
    <col min="10" max="10" width="10.5703125" bestFit="1" customWidth="1"/>
    <col min="11" max="11" width="10" style="208" bestFit="1" customWidth="1"/>
    <col min="12" max="12" width="10.5703125" bestFit="1" customWidth="1"/>
    <col min="13" max="13" width="20.140625" customWidth="1"/>
    <col min="14" max="14" width="11.5703125" customWidth="1"/>
    <col min="15" max="15" width="12.28515625" customWidth="1"/>
    <col min="16" max="16" width="9.28515625" bestFit="1" customWidth="1"/>
  </cols>
  <sheetData>
    <row r="1" spans="1:19" s="263" customFormat="1" x14ac:dyDescent="0.25">
      <c r="A1" s="293" t="s">
        <v>130</v>
      </c>
    </row>
    <row r="2" spans="1:19" s="263" customFormat="1" x14ac:dyDescent="0.25"/>
    <row r="3" spans="1:19" ht="15" customHeight="1" x14ac:dyDescent="0.25">
      <c r="A3" s="392" t="s">
        <v>151</v>
      </c>
      <c r="B3" s="392"/>
      <c r="C3" s="392"/>
      <c r="D3" s="392"/>
      <c r="E3" s="392"/>
      <c r="F3" s="392"/>
      <c r="G3" s="392"/>
      <c r="H3" s="392"/>
      <c r="I3" s="392"/>
      <c r="J3" s="211"/>
      <c r="K3" s="393" t="s">
        <v>152</v>
      </c>
      <c r="L3" s="393"/>
      <c r="M3" s="393"/>
      <c r="N3" s="393"/>
      <c r="O3" s="393"/>
      <c r="P3" s="324"/>
      <c r="Q3" s="324"/>
      <c r="R3" s="324"/>
      <c r="S3" s="324"/>
    </row>
    <row r="4" spans="1:19" x14ac:dyDescent="0.25">
      <c r="A4" s="392"/>
      <c r="B4" s="392"/>
      <c r="C4" s="392"/>
      <c r="D4" s="392"/>
      <c r="E4" s="392"/>
      <c r="F4" s="392"/>
      <c r="G4" s="392"/>
      <c r="H4" s="392"/>
      <c r="I4" s="392"/>
      <c r="J4" s="211"/>
      <c r="K4" s="393"/>
      <c r="L4" s="393"/>
      <c r="M4" s="393"/>
      <c r="N4" s="393"/>
      <c r="O4" s="393"/>
      <c r="P4" s="324"/>
      <c r="Q4" s="324"/>
    </row>
    <row r="5" spans="1:19" s="140" customFormat="1" ht="39.75" customHeight="1" x14ac:dyDescent="0.25">
      <c r="A5" s="213"/>
      <c r="B5" s="213"/>
      <c r="C5" s="214" t="s">
        <v>63</v>
      </c>
      <c r="D5" s="214" t="s">
        <v>65</v>
      </c>
      <c r="E5" s="214" t="s">
        <v>66</v>
      </c>
      <c r="F5" s="214" t="s">
        <v>64</v>
      </c>
      <c r="G5" s="248" t="s">
        <v>94</v>
      </c>
      <c r="H5" s="248" t="s">
        <v>92</v>
      </c>
      <c r="I5" s="249" t="s">
        <v>93</v>
      </c>
      <c r="K5" s="213"/>
      <c r="L5" s="213"/>
      <c r="M5" s="249" t="s">
        <v>140</v>
      </c>
      <c r="N5" s="248" t="s">
        <v>141</v>
      </c>
      <c r="O5" s="248" t="s">
        <v>142</v>
      </c>
    </row>
    <row r="6" spans="1:19" x14ac:dyDescent="0.25">
      <c r="A6" s="19" t="s">
        <v>6</v>
      </c>
      <c r="B6" s="13" t="s">
        <v>57</v>
      </c>
      <c r="C6" s="223">
        <v>42457.572500000002</v>
      </c>
      <c r="D6" s="45">
        <v>133402.79300000001</v>
      </c>
      <c r="E6" s="45">
        <v>124367.34699999999</v>
      </c>
      <c r="F6" s="45">
        <v>539337.272</v>
      </c>
      <c r="G6" s="240">
        <v>28556.391</v>
      </c>
      <c r="H6" s="240">
        <v>17846.401699999999</v>
      </c>
      <c r="I6" s="240">
        <v>183274.973</v>
      </c>
      <c r="J6" s="262"/>
      <c r="K6" s="19" t="s">
        <v>6</v>
      </c>
      <c r="L6" s="13" t="s">
        <v>57</v>
      </c>
      <c r="M6" s="223">
        <v>7946.2942999999996</v>
      </c>
      <c r="N6" s="240">
        <v>2549.9463000000001</v>
      </c>
      <c r="O6" s="240">
        <v>7350.1611000000003</v>
      </c>
    </row>
    <row r="7" spans="1:19" x14ac:dyDescent="0.25">
      <c r="A7" s="92"/>
      <c r="B7" s="82" t="s">
        <v>45</v>
      </c>
      <c r="C7" s="76">
        <v>0.45369999999999999</v>
      </c>
      <c r="D7" s="138">
        <v>0.46829999999999999</v>
      </c>
      <c r="E7" s="138">
        <v>0.434</v>
      </c>
      <c r="F7" s="138">
        <v>0.43120000000000003</v>
      </c>
      <c r="G7" s="242">
        <v>0.50680000000000003</v>
      </c>
      <c r="H7" s="76">
        <v>0.29680000000000001</v>
      </c>
      <c r="I7" s="364">
        <v>0.2336</v>
      </c>
      <c r="J7" s="229"/>
      <c r="K7" s="92"/>
      <c r="L7" s="82" t="s">
        <v>45</v>
      </c>
      <c r="M7" s="76">
        <v>0.21659999999999999</v>
      </c>
      <c r="N7" s="242">
        <v>0.44240000000000002</v>
      </c>
      <c r="O7" s="242">
        <v>0.41599999999999998</v>
      </c>
    </row>
    <row r="8" spans="1:19" x14ac:dyDescent="0.25">
      <c r="A8" s="3" t="s">
        <v>7</v>
      </c>
      <c r="B8" s="182" t="s">
        <v>57</v>
      </c>
      <c r="C8" s="224">
        <v>51125.671300000002</v>
      </c>
      <c r="D8" s="108">
        <v>151485.49900000001</v>
      </c>
      <c r="E8" s="45">
        <v>162169.71</v>
      </c>
      <c r="F8" s="45">
        <v>711417.83</v>
      </c>
      <c r="G8" s="240">
        <v>27785.177199999998</v>
      </c>
      <c r="H8" s="240">
        <v>42276.047299999998</v>
      </c>
      <c r="I8" s="240">
        <v>601145.005</v>
      </c>
      <c r="K8" s="3" t="s">
        <v>7</v>
      </c>
      <c r="L8" s="182" t="s">
        <v>57</v>
      </c>
      <c r="M8" s="224">
        <v>28745.435000000001</v>
      </c>
      <c r="N8" s="108">
        <v>3213.7487000000001</v>
      </c>
      <c r="O8" s="240">
        <v>10316.863600000001</v>
      </c>
    </row>
    <row r="9" spans="1:19" x14ac:dyDescent="0.25">
      <c r="A9" s="92"/>
      <c r="B9" s="82" t="s">
        <v>45</v>
      </c>
      <c r="C9" s="76">
        <v>0.54630000000000001</v>
      </c>
      <c r="D9" s="138">
        <v>0.53169999999999995</v>
      </c>
      <c r="E9" s="138">
        <v>0.56599999999999995</v>
      </c>
      <c r="F9" s="138">
        <v>0.56879999999999997</v>
      </c>
      <c r="G9" s="242">
        <v>0.49320000000000003</v>
      </c>
      <c r="H9" s="76">
        <v>0.70320000000000005</v>
      </c>
      <c r="I9" s="364">
        <v>0.76639999999999997</v>
      </c>
      <c r="K9" s="92"/>
      <c r="L9" s="82" t="s">
        <v>45</v>
      </c>
      <c r="M9" s="76">
        <v>0.78339999999999999</v>
      </c>
      <c r="N9" s="242">
        <v>0.55759999999999998</v>
      </c>
      <c r="O9" s="242">
        <v>0.58399999999999996</v>
      </c>
    </row>
    <row r="10" spans="1:19" ht="25.5" x14ac:dyDescent="0.25">
      <c r="A10" s="27" t="s">
        <v>43</v>
      </c>
      <c r="B10" s="183" t="s">
        <v>57</v>
      </c>
      <c r="C10" s="103">
        <v>93583.243799999997</v>
      </c>
      <c r="D10" s="103">
        <v>284888.29200000002</v>
      </c>
      <c r="E10" s="103">
        <v>286537.05699999997</v>
      </c>
      <c r="F10" s="103">
        <v>1250755.1000000001</v>
      </c>
      <c r="G10" s="244">
        <v>56341.568200000002</v>
      </c>
      <c r="H10" s="244">
        <v>60122.449000000001</v>
      </c>
      <c r="I10" s="244">
        <v>784419.97900000005</v>
      </c>
      <c r="K10" s="27" t="s">
        <v>43</v>
      </c>
      <c r="L10" s="183" t="s">
        <v>57</v>
      </c>
      <c r="M10" s="244">
        <v>36691.729299999999</v>
      </c>
      <c r="N10" s="244">
        <v>5763.6949999999997</v>
      </c>
      <c r="O10" s="244">
        <v>17667.024700000002</v>
      </c>
    </row>
    <row r="11" spans="1:19" x14ac:dyDescent="0.25">
      <c r="A11" s="22"/>
      <c r="B11" s="32" t="s">
        <v>45</v>
      </c>
      <c r="C11" s="83">
        <v>1</v>
      </c>
      <c r="D11" s="83">
        <v>1</v>
      </c>
      <c r="E11" s="83">
        <v>1</v>
      </c>
      <c r="F11" s="83">
        <v>1</v>
      </c>
      <c r="G11" s="243">
        <v>1</v>
      </c>
      <c r="H11" s="243">
        <v>1</v>
      </c>
      <c r="I11" s="243">
        <v>1</v>
      </c>
      <c r="K11" s="22"/>
      <c r="L11" s="32" t="s">
        <v>45</v>
      </c>
      <c r="M11" s="243">
        <v>1</v>
      </c>
      <c r="N11" s="243">
        <v>1</v>
      </c>
      <c r="O11" s="243">
        <v>1</v>
      </c>
    </row>
    <row r="12" spans="1:19" x14ac:dyDescent="0.25">
      <c r="J12" s="208"/>
      <c r="K12"/>
    </row>
    <row r="13" spans="1:19" x14ac:dyDescent="0.25">
      <c r="D13" s="208"/>
      <c r="E13" s="208"/>
      <c r="F13" s="208"/>
      <c r="G13" s="208"/>
      <c r="I13" s="208"/>
      <c r="J13" s="208"/>
      <c r="L13" s="208"/>
    </row>
    <row r="14" spans="1:19" x14ac:dyDescent="0.25">
      <c r="D14" s="208"/>
      <c r="E14" s="208"/>
      <c r="F14" s="208"/>
      <c r="G14" s="208"/>
      <c r="I14" s="208"/>
      <c r="J14" s="208"/>
      <c r="L14" s="325"/>
    </row>
    <row r="15" spans="1:19" x14ac:dyDescent="0.25">
      <c r="C15" s="262"/>
      <c r="D15" s="262"/>
      <c r="E15" s="262"/>
      <c r="F15" s="262"/>
      <c r="G15" s="262"/>
      <c r="H15" s="262"/>
      <c r="I15" s="262"/>
      <c r="J15" s="262">
        <f t="shared" ref="J15" si="0">J6+J8</f>
        <v>0</v>
      </c>
      <c r="K15" s="262"/>
      <c r="L15" s="262"/>
      <c r="M15" s="262"/>
      <c r="N15" s="262"/>
      <c r="O15" s="262"/>
      <c r="P15" s="262"/>
    </row>
    <row r="16" spans="1:19" x14ac:dyDescent="0.25">
      <c r="D16" s="208"/>
      <c r="E16" s="208"/>
      <c r="F16" s="208"/>
      <c r="G16" s="208"/>
      <c r="I16" s="208"/>
      <c r="J16" s="208"/>
      <c r="L16" s="325"/>
    </row>
    <row r="17" spans="4:12" x14ac:dyDescent="0.25">
      <c r="D17" s="208"/>
      <c r="E17" s="208"/>
      <c r="F17" s="208"/>
      <c r="G17" s="208"/>
      <c r="I17" s="208"/>
      <c r="J17" s="208"/>
      <c r="L17" s="325"/>
    </row>
    <row r="18" spans="4:12" x14ac:dyDescent="0.25">
      <c r="L18" s="325"/>
    </row>
    <row r="19" spans="4:12" x14ac:dyDescent="0.25">
      <c r="L19" s="325"/>
    </row>
    <row r="20" spans="4:12" x14ac:dyDescent="0.25">
      <c r="L20" s="326"/>
    </row>
    <row r="21" spans="4:12" x14ac:dyDescent="0.25">
      <c r="L21" s="326"/>
    </row>
  </sheetData>
  <mergeCells count="2">
    <mergeCell ref="A3:I4"/>
    <mergeCell ref="K3:O4"/>
  </mergeCells>
  <hyperlinks>
    <hyperlink ref="A1" location="'List of Tables'!A1" display="Back"/>
  </hyperlink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zoomScaleNormal="100" workbookViewId="0"/>
  </sheetViews>
  <sheetFormatPr defaultRowHeight="15" x14ac:dyDescent="0.25"/>
  <cols>
    <col min="3" max="3" width="14.5703125" bestFit="1" customWidth="1"/>
    <col min="5" max="5" width="11.85546875" bestFit="1" customWidth="1"/>
    <col min="6" max="6" width="12" bestFit="1" customWidth="1"/>
  </cols>
  <sheetData>
    <row r="1" spans="1:7" s="263" customFormat="1" x14ac:dyDescent="0.25">
      <c r="A1" s="293" t="s">
        <v>130</v>
      </c>
    </row>
    <row r="2" spans="1:7" ht="15" customHeight="1" x14ac:dyDescent="0.25">
      <c r="A2" s="391" t="s">
        <v>122</v>
      </c>
      <c r="B2" s="391"/>
      <c r="C2" s="391"/>
      <c r="D2" s="391"/>
      <c r="E2" s="391"/>
      <c r="F2" s="211"/>
      <c r="G2" s="211"/>
    </row>
    <row r="3" spans="1:7" x14ac:dyDescent="0.25">
      <c r="A3" s="391"/>
      <c r="B3" s="391"/>
      <c r="C3" s="391"/>
      <c r="D3" s="391"/>
      <c r="E3" s="391"/>
      <c r="F3" s="211"/>
      <c r="G3" s="211"/>
    </row>
    <row r="4" spans="1:7" x14ac:dyDescent="0.25">
      <c r="A4" s="91"/>
      <c r="B4" s="91"/>
      <c r="C4" s="185" t="s">
        <v>68</v>
      </c>
      <c r="D4" s="151" t="s">
        <v>69</v>
      </c>
      <c r="E4" s="156" t="s">
        <v>70</v>
      </c>
    </row>
    <row r="5" spans="1:7" x14ac:dyDescent="0.25">
      <c r="A5" s="19" t="s">
        <v>6</v>
      </c>
      <c r="B5" s="13" t="s">
        <v>57</v>
      </c>
      <c r="C5" s="187">
        <v>898163.26500000001</v>
      </c>
      <c r="D5" s="45">
        <v>83125.671300000002</v>
      </c>
      <c r="E5" s="45">
        <v>86494.092399999994</v>
      </c>
      <c r="F5" s="291"/>
    </row>
    <row r="6" spans="1:7" x14ac:dyDescent="0.25">
      <c r="A6" s="92"/>
      <c r="B6" s="82" t="s">
        <v>45</v>
      </c>
      <c r="C6" s="188">
        <v>0.44679999999999997</v>
      </c>
      <c r="D6" s="138">
        <v>0.27279999999999999</v>
      </c>
      <c r="E6" s="138">
        <v>0.1757</v>
      </c>
    </row>
    <row r="7" spans="1:7" x14ac:dyDescent="0.25">
      <c r="A7" s="3" t="s">
        <v>7</v>
      </c>
      <c r="B7" s="182" t="s">
        <v>57</v>
      </c>
      <c r="C7" s="189">
        <v>1112179.3799999999</v>
      </c>
      <c r="D7" s="108">
        <v>221543.50200000001</v>
      </c>
      <c r="E7" s="45">
        <v>405655.20899999997</v>
      </c>
    </row>
    <row r="8" spans="1:7" x14ac:dyDescent="0.25">
      <c r="A8" s="92"/>
      <c r="B8" s="82" t="s">
        <v>45</v>
      </c>
      <c r="C8" s="188">
        <v>0.55320000000000003</v>
      </c>
      <c r="D8" s="138">
        <v>0.72719999999999996</v>
      </c>
      <c r="E8" s="138">
        <v>0.82430000000000003</v>
      </c>
    </row>
    <row r="9" spans="1:7" ht="25.5" customHeight="1" x14ac:dyDescent="0.25">
      <c r="A9" s="27" t="s">
        <v>43</v>
      </c>
      <c r="B9" s="183" t="s">
        <v>57</v>
      </c>
      <c r="C9" s="103">
        <v>2010342.64</v>
      </c>
      <c r="D9" s="103">
        <v>304669.17300000001</v>
      </c>
      <c r="E9" s="103">
        <v>492149.30200000003</v>
      </c>
    </row>
    <row r="10" spans="1:7" x14ac:dyDescent="0.25">
      <c r="A10" s="22"/>
      <c r="B10" s="32" t="s">
        <v>45</v>
      </c>
      <c r="C10" s="83">
        <v>1</v>
      </c>
      <c r="D10" s="83">
        <v>1</v>
      </c>
      <c r="E10" s="83">
        <v>1</v>
      </c>
    </row>
    <row r="12" spans="1:7" x14ac:dyDescent="0.25">
      <c r="A12" s="160"/>
      <c r="E12" s="133"/>
      <c r="F12" s="133"/>
    </row>
    <row r="14" spans="1:7" x14ac:dyDescent="0.25">
      <c r="C14" s="291"/>
      <c r="D14" s="291"/>
      <c r="E14" s="291"/>
    </row>
  </sheetData>
  <mergeCells count="1">
    <mergeCell ref="A2:E3"/>
  </mergeCells>
  <hyperlinks>
    <hyperlink ref="A1" location="'List of Tables'!A1" display="Back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zoomScaleNormal="100" workbookViewId="0"/>
  </sheetViews>
  <sheetFormatPr defaultRowHeight="15" x14ac:dyDescent="0.25"/>
  <cols>
    <col min="3" max="3" width="12" bestFit="1" customWidth="1"/>
    <col min="4" max="5" width="12" customWidth="1"/>
    <col min="6" max="6" width="12.28515625" customWidth="1"/>
  </cols>
  <sheetData>
    <row r="1" spans="1:8" s="263" customFormat="1" x14ac:dyDescent="0.25">
      <c r="A1" s="293" t="s">
        <v>130</v>
      </c>
    </row>
    <row r="2" spans="1:8" ht="15" customHeight="1" x14ac:dyDescent="0.25">
      <c r="A2" s="391" t="s">
        <v>107</v>
      </c>
      <c r="B2" s="391"/>
      <c r="C2" s="391"/>
      <c r="D2" s="391"/>
      <c r="E2" s="391"/>
      <c r="F2" s="211"/>
    </row>
    <row r="3" spans="1:8" x14ac:dyDescent="0.25">
      <c r="A3" s="391"/>
      <c r="B3" s="391"/>
      <c r="C3" s="391"/>
      <c r="D3" s="391"/>
      <c r="E3" s="391"/>
      <c r="F3" s="211"/>
    </row>
    <row r="4" spans="1:8" x14ac:dyDescent="0.25">
      <c r="A4" s="91"/>
      <c r="B4" s="91"/>
      <c r="C4" s="164" t="s">
        <v>72</v>
      </c>
      <c r="D4" s="151" t="s">
        <v>73</v>
      </c>
      <c r="E4" s="156" t="s">
        <v>74</v>
      </c>
    </row>
    <row r="5" spans="1:8" x14ac:dyDescent="0.25">
      <c r="A5" s="19" t="s">
        <v>6</v>
      </c>
      <c r="B5" s="13" t="s">
        <v>57</v>
      </c>
      <c r="C5" s="45">
        <v>319736.842</v>
      </c>
      <c r="D5" s="45">
        <v>49829.215900000003</v>
      </c>
      <c r="E5" s="45">
        <v>601883.99600000004</v>
      </c>
    </row>
    <row r="6" spans="1:8" x14ac:dyDescent="0.25">
      <c r="A6" s="92"/>
      <c r="B6" s="82" t="s">
        <v>45</v>
      </c>
      <c r="C6" s="138">
        <v>0.28710000000000002</v>
      </c>
      <c r="D6" s="138">
        <v>0.12039999999999999</v>
      </c>
      <c r="E6" s="138">
        <v>0.51390000000000002</v>
      </c>
    </row>
    <row r="7" spans="1:8" x14ac:dyDescent="0.25">
      <c r="A7" s="3" t="s">
        <v>7</v>
      </c>
      <c r="B7" s="182" t="s">
        <v>57</v>
      </c>
      <c r="C7" s="45">
        <v>793934.47900000005</v>
      </c>
      <c r="D7" s="45">
        <v>363864.66200000001</v>
      </c>
      <c r="E7" s="45">
        <v>569386.68099999998</v>
      </c>
    </row>
    <row r="8" spans="1:8" x14ac:dyDescent="0.25">
      <c r="A8" s="92"/>
      <c r="B8" s="82" t="s">
        <v>45</v>
      </c>
      <c r="C8" s="138">
        <v>0.71289999999999998</v>
      </c>
      <c r="D8" s="138">
        <v>0.87960000000000005</v>
      </c>
      <c r="E8" s="138">
        <v>0.48609999999999998</v>
      </c>
    </row>
    <row r="9" spans="1:8" ht="25.5" x14ac:dyDescent="0.25">
      <c r="A9" s="27" t="s">
        <v>43</v>
      </c>
      <c r="B9" s="183" t="s">
        <v>57</v>
      </c>
      <c r="C9" s="103">
        <v>1113671.32</v>
      </c>
      <c r="D9" s="103">
        <v>413693.87800000003</v>
      </c>
      <c r="E9" s="103">
        <v>1171270.68</v>
      </c>
      <c r="F9" s="100"/>
    </row>
    <row r="10" spans="1:8" x14ac:dyDescent="0.25">
      <c r="A10" s="22"/>
      <c r="B10" s="32" t="s">
        <v>45</v>
      </c>
      <c r="C10" s="83">
        <v>1</v>
      </c>
      <c r="D10" s="83">
        <v>1</v>
      </c>
      <c r="E10" s="83">
        <v>1</v>
      </c>
    </row>
    <row r="12" spans="1:8" x14ac:dyDescent="0.25">
      <c r="A12" s="160"/>
    </row>
    <row r="14" spans="1:8" x14ac:dyDescent="0.25">
      <c r="E14" s="208"/>
      <c r="F14" s="208"/>
      <c r="G14" s="208"/>
    </row>
    <row r="15" spans="1:8" x14ac:dyDescent="0.25">
      <c r="E15" s="208"/>
      <c r="F15" s="208"/>
      <c r="G15" s="208"/>
      <c r="H15" s="208"/>
    </row>
    <row r="16" spans="1:8" x14ac:dyDescent="0.25">
      <c r="C16" s="239"/>
      <c r="D16" s="239"/>
      <c r="E16" s="239"/>
      <c r="F16" s="208"/>
      <c r="G16" s="208"/>
      <c r="H16" s="208"/>
    </row>
    <row r="17" spans="5:8" x14ac:dyDescent="0.25">
      <c r="E17" s="208"/>
      <c r="F17" s="208"/>
      <c r="G17" s="208"/>
      <c r="H17" s="208"/>
    </row>
    <row r="18" spans="5:8" x14ac:dyDescent="0.25">
      <c r="E18" s="208"/>
      <c r="F18" s="208"/>
      <c r="G18" s="208"/>
      <c r="H18" s="208"/>
    </row>
    <row r="19" spans="5:8" x14ac:dyDescent="0.25">
      <c r="E19" s="208"/>
      <c r="F19" s="208"/>
      <c r="G19" s="208"/>
      <c r="H19" s="208"/>
    </row>
    <row r="20" spans="5:8" x14ac:dyDescent="0.25">
      <c r="H20" s="208"/>
    </row>
    <row r="26" spans="5:8" ht="15" customHeight="1" x14ac:dyDescent="0.25"/>
  </sheetData>
  <mergeCells count="1">
    <mergeCell ref="A2:E3"/>
  </mergeCells>
  <hyperlinks>
    <hyperlink ref="A1" location="'List of Tables'!A1" display="Back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zoomScaleNormal="100" workbookViewId="0"/>
  </sheetViews>
  <sheetFormatPr defaultRowHeight="15" x14ac:dyDescent="0.25"/>
  <cols>
    <col min="1" max="1" width="11.7109375" customWidth="1"/>
    <col min="3" max="3" width="13.5703125" bestFit="1" customWidth="1"/>
    <col min="4" max="4" width="9.140625" customWidth="1"/>
    <col min="5" max="6" width="9.140625" style="120" customWidth="1"/>
    <col min="7" max="7" width="10.42578125" style="123" customWidth="1"/>
    <col min="8" max="8" width="1.42578125" customWidth="1"/>
    <col min="12" max="12" width="10.5703125" bestFit="1" customWidth="1"/>
  </cols>
  <sheetData>
    <row r="1" spans="1:14" s="263" customFormat="1" x14ac:dyDescent="0.25">
      <c r="A1" s="293" t="s">
        <v>130</v>
      </c>
    </row>
    <row r="2" spans="1:14" x14ac:dyDescent="0.25">
      <c r="A2" s="394" t="s">
        <v>123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4" x14ac:dyDescent="0.25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5" spans="1:14" x14ac:dyDescent="0.25">
      <c r="A5" s="9" t="s">
        <v>49</v>
      </c>
      <c r="B5" s="10"/>
      <c r="C5" s="10"/>
      <c r="D5" s="381" t="s">
        <v>26</v>
      </c>
      <c r="E5" s="381"/>
      <c r="F5" s="381"/>
      <c r="G5" s="381"/>
      <c r="H5" s="11"/>
      <c r="I5" s="381" t="s">
        <v>25</v>
      </c>
      <c r="J5" s="381"/>
      <c r="K5" s="381"/>
      <c r="L5" s="381"/>
    </row>
    <row r="6" spans="1:14" x14ac:dyDescent="0.25">
      <c r="A6" s="10"/>
      <c r="B6" s="10"/>
      <c r="C6" s="10"/>
      <c r="D6" s="8"/>
      <c r="E6" s="380" t="s">
        <v>15</v>
      </c>
      <c r="F6" s="380" t="s">
        <v>16</v>
      </c>
      <c r="G6" s="121" t="s">
        <v>54</v>
      </c>
      <c r="H6" s="11"/>
      <c r="I6" s="11"/>
      <c r="J6" s="380" t="s">
        <v>15</v>
      </c>
      <c r="K6" s="380" t="s">
        <v>16</v>
      </c>
      <c r="L6" s="34" t="s">
        <v>48</v>
      </c>
    </row>
    <row r="7" spans="1:14" ht="15" customHeight="1" x14ac:dyDescent="0.25">
      <c r="A7" s="10"/>
      <c r="B7" s="10"/>
      <c r="C7" s="10"/>
      <c r="D7" s="34" t="s">
        <v>59</v>
      </c>
      <c r="E7" s="378"/>
      <c r="F7" s="378"/>
      <c r="G7" s="121" t="s">
        <v>22</v>
      </c>
      <c r="H7" s="11"/>
      <c r="I7" s="34" t="s">
        <v>9</v>
      </c>
      <c r="J7" s="378"/>
      <c r="K7" s="378"/>
      <c r="L7" s="34" t="s">
        <v>22</v>
      </c>
    </row>
    <row r="8" spans="1:14" x14ac:dyDescent="0.25">
      <c r="D8" s="35"/>
      <c r="E8" s="98"/>
      <c r="F8" s="98"/>
      <c r="G8" s="95"/>
      <c r="H8" s="35"/>
      <c r="L8" s="21"/>
    </row>
    <row r="9" spans="1:14" x14ac:dyDescent="0.25">
      <c r="A9" s="384" t="s">
        <v>23</v>
      </c>
      <c r="B9" s="384"/>
      <c r="C9" s="13" t="s">
        <v>57</v>
      </c>
      <c r="D9" s="74">
        <v>414062</v>
      </c>
      <c r="E9" s="74">
        <v>4788</v>
      </c>
      <c r="F9" s="74">
        <v>5218</v>
      </c>
      <c r="G9" s="49">
        <v>424069</v>
      </c>
      <c r="H9" s="75"/>
      <c r="I9" s="50">
        <v>408013</v>
      </c>
      <c r="J9" s="50">
        <v>177903</v>
      </c>
      <c r="K9" s="50">
        <v>28763</v>
      </c>
      <c r="L9" s="49">
        <v>614679</v>
      </c>
      <c r="M9" s="64"/>
      <c r="N9" s="100"/>
    </row>
    <row r="10" spans="1:14" x14ac:dyDescent="0.25">
      <c r="A10" s="16"/>
      <c r="B10" s="16"/>
      <c r="C10" s="26" t="s">
        <v>45</v>
      </c>
      <c r="D10" s="76">
        <v>0.36909999999999998</v>
      </c>
      <c r="E10" s="76">
        <v>0.62629999999999997</v>
      </c>
      <c r="F10" s="76">
        <v>0.19839999999999999</v>
      </c>
      <c r="G10" s="110">
        <v>0.3669</v>
      </c>
      <c r="H10" s="71"/>
      <c r="I10" s="71">
        <v>0.39439999999999997</v>
      </c>
      <c r="J10" s="71">
        <v>0.38529999999999998</v>
      </c>
      <c r="K10" s="71">
        <v>0.2883</v>
      </c>
      <c r="L10" s="72">
        <v>0.3851</v>
      </c>
    </row>
    <row r="11" spans="1:14" x14ac:dyDescent="0.25">
      <c r="A11" s="395" t="s">
        <v>24</v>
      </c>
      <c r="B11" s="395"/>
      <c r="C11" s="31" t="s">
        <v>57</v>
      </c>
      <c r="D11" s="74">
        <v>707854</v>
      </c>
      <c r="E11" s="74">
        <v>2857</v>
      </c>
      <c r="F11" s="74">
        <v>21083</v>
      </c>
      <c r="G11" s="49">
        <v>731794</v>
      </c>
      <c r="H11" s="75"/>
      <c r="I11" s="50">
        <v>626608</v>
      </c>
      <c r="J11" s="50">
        <v>283795</v>
      </c>
      <c r="K11" s="50">
        <v>71021</v>
      </c>
      <c r="L11" s="49">
        <v>981424</v>
      </c>
    </row>
    <row r="12" spans="1:14" x14ac:dyDescent="0.25">
      <c r="A12" s="16"/>
      <c r="B12" s="16"/>
      <c r="C12" s="26" t="s">
        <v>45</v>
      </c>
      <c r="D12" s="76">
        <v>0.63090000000000002</v>
      </c>
      <c r="E12" s="76">
        <v>0.37369999999999998</v>
      </c>
      <c r="F12" s="76">
        <v>0.80159999999999998</v>
      </c>
      <c r="G12" s="110">
        <v>0.6331</v>
      </c>
      <c r="H12" s="71"/>
      <c r="I12" s="71">
        <v>0.60560000000000003</v>
      </c>
      <c r="J12" s="109">
        <v>0.61470000000000002</v>
      </c>
      <c r="K12" s="71">
        <v>0.7117</v>
      </c>
      <c r="L12" s="72">
        <v>0.6149</v>
      </c>
    </row>
    <row r="13" spans="1:14" x14ac:dyDescent="0.25">
      <c r="A13" s="20" t="s">
        <v>50</v>
      </c>
      <c r="B13" s="20"/>
      <c r="C13" s="47" t="s">
        <v>57</v>
      </c>
      <c r="D13" s="51">
        <v>1121916</v>
      </c>
      <c r="E13" s="51">
        <v>7645</v>
      </c>
      <c r="F13" s="51">
        <v>26301</v>
      </c>
      <c r="G13" s="49">
        <v>1155862</v>
      </c>
      <c r="H13" s="49"/>
      <c r="I13" s="49">
        <v>1034621</v>
      </c>
      <c r="J13" s="49">
        <v>461699</v>
      </c>
      <c r="K13" s="49">
        <v>99784</v>
      </c>
      <c r="L13" s="49">
        <v>1596104</v>
      </c>
      <c r="M13" s="42"/>
      <c r="N13" s="100"/>
    </row>
    <row r="14" spans="1:14" x14ac:dyDescent="0.25">
      <c r="A14" s="28"/>
      <c r="B14" s="28"/>
      <c r="C14" s="32" t="s">
        <v>45</v>
      </c>
      <c r="D14" s="73">
        <v>1</v>
      </c>
      <c r="E14" s="73">
        <v>1</v>
      </c>
      <c r="F14" s="73">
        <v>1</v>
      </c>
      <c r="G14" s="73">
        <v>1</v>
      </c>
      <c r="H14" s="72"/>
      <c r="I14" s="73">
        <v>1</v>
      </c>
      <c r="J14" s="73">
        <v>1</v>
      </c>
      <c r="K14" s="73">
        <v>1</v>
      </c>
      <c r="L14" s="73">
        <v>1</v>
      </c>
    </row>
    <row r="15" spans="1:14" s="98" customFormat="1" x14ac:dyDescent="0.25">
      <c r="A15" s="122"/>
      <c r="B15" s="116"/>
      <c r="C15" s="117"/>
      <c r="D15" s="118"/>
      <c r="E15" s="118"/>
      <c r="F15" s="118"/>
      <c r="G15" s="118"/>
      <c r="H15" s="70"/>
      <c r="I15" s="118"/>
      <c r="J15" s="118"/>
      <c r="K15" s="118"/>
      <c r="L15" s="118"/>
    </row>
    <row r="17" spans="1:15" s="98" customFormat="1" x14ac:dyDescent="0.25">
      <c r="A17" s="54"/>
    </row>
    <row r="18" spans="1:15" x14ac:dyDescent="0.25">
      <c r="D18" s="35"/>
      <c r="E18" s="98"/>
      <c r="F18" s="98"/>
      <c r="G18" s="98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160"/>
    </row>
    <row r="23" spans="1:15" x14ac:dyDescent="0.25">
      <c r="D23" s="239"/>
      <c r="E23" s="239"/>
      <c r="F23" s="239"/>
      <c r="G23" s="239"/>
      <c r="H23" s="239">
        <f t="shared" ref="H23" si="0">H9+H11</f>
        <v>0</v>
      </c>
      <c r="I23" s="239"/>
      <c r="J23" s="239"/>
      <c r="K23" s="239"/>
      <c r="L23" s="239"/>
    </row>
  </sheetData>
  <mergeCells count="9">
    <mergeCell ref="A2:L3"/>
    <mergeCell ref="J6:J7"/>
    <mergeCell ref="K6:K7"/>
    <mergeCell ref="A9:B9"/>
    <mergeCell ref="A11:B11"/>
    <mergeCell ref="I5:L5"/>
    <mergeCell ref="E6:E7"/>
    <mergeCell ref="F6:F7"/>
    <mergeCell ref="D5:G5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1"/>
  <sheetViews>
    <sheetView zoomScaleNormal="100" workbookViewId="0">
      <selection activeCell="A3" sqref="A3:F15"/>
    </sheetView>
  </sheetViews>
  <sheetFormatPr defaultRowHeight="15" x14ac:dyDescent="0.25"/>
  <cols>
    <col min="1" max="4" width="9.140625" style="123"/>
    <col min="5" max="5" width="8.140625" style="123" bestFit="1" customWidth="1"/>
    <col min="6" max="9" width="9.140625" style="123"/>
    <col min="10" max="10" width="9.85546875" style="123" customWidth="1"/>
    <col min="11" max="11" width="4.28515625" style="123" customWidth="1"/>
    <col min="12" max="12" width="8" style="123" customWidth="1"/>
    <col min="13" max="16384" width="9.140625" style="123"/>
  </cols>
  <sheetData>
    <row r="1" spans="1:19" x14ac:dyDescent="0.25">
      <c r="A1" s="293" t="s">
        <v>130</v>
      </c>
      <c r="B1" s="98"/>
      <c r="C1" s="98"/>
      <c r="D1" s="98"/>
      <c r="E1" s="98"/>
    </row>
    <row r="2" spans="1:19" x14ac:dyDescent="0.25">
      <c r="A2" s="98"/>
      <c r="B2" s="98"/>
      <c r="C2" s="98"/>
      <c r="D2" s="98"/>
      <c r="E2" s="98"/>
    </row>
    <row r="3" spans="1:19" ht="39" customHeight="1" x14ac:dyDescent="0.25">
      <c r="A3" s="396" t="s">
        <v>158</v>
      </c>
      <c r="B3" s="396"/>
      <c r="C3" s="396"/>
      <c r="D3" s="396"/>
      <c r="E3" s="396"/>
      <c r="F3" s="396"/>
      <c r="G3" s="195"/>
      <c r="H3" s="195"/>
      <c r="I3" s="142"/>
    </row>
    <row r="4" spans="1:19" ht="30" customHeight="1" x14ac:dyDescent="0.25">
      <c r="A4" s="355"/>
      <c r="B4" s="355"/>
      <c r="C4" s="355"/>
      <c r="D4" s="381" t="s">
        <v>25</v>
      </c>
      <c r="E4" s="381"/>
      <c r="F4" s="381"/>
      <c r="N4" s="350"/>
    </row>
    <row r="5" spans="1:19" ht="38.25" x14ac:dyDescent="0.25">
      <c r="A5" s="367" t="s">
        <v>3</v>
      </c>
      <c r="B5" s="367"/>
      <c r="C5" s="356"/>
      <c r="D5" s="361" t="s">
        <v>9</v>
      </c>
      <c r="E5" s="362" t="s">
        <v>10</v>
      </c>
      <c r="F5" s="362" t="s">
        <v>39</v>
      </c>
    </row>
    <row r="6" spans="1:19" x14ac:dyDescent="0.25">
      <c r="A6" s="351"/>
      <c r="B6" s="351"/>
      <c r="C6" s="351"/>
      <c r="D6" s="351"/>
      <c r="E6" s="351"/>
      <c r="F6" s="372"/>
    </row>
    <row r="7" spans="1:19" x14ac:dyDescent="0.25">
      <c r="A7" s="353" t="s">
        <v>47</v>
      </c>
      <c r="B7" s="352"/>
      <c r="C7" s="368" t="s">
        <v>57</v>
      </c>
      <c r="D7" s="365">
        <v>305987</v>
      </c>
      <c r="E7" s="365">
        <v>130094</v>
      </c>
      <c r="F7" s="373">
        <v>28307</v>
      </c>
      <c r="G7" s="239"/>
    </row>
    <row r="8" spans="1:19" x14ac:dyDescent="0.25">
      <c r="A8" s="360"/>
      <c r="B8" s="358"/>
      <c r="C8" s="360" t="s">
        <v>45</v>
      </c>
      <c r="D8" s="363">
        <v>0.75080000000000002</v>
      </c>
      <c r="E8" s="363">
        <v>0.73199999999999998</v>
      </c>
      <c r="F8" s="374">
        <v>0.99070000000000003</v>
      </c>
    </row>
    <row r="9" spans="1:19" x14ac:dyDescent="0.25">
      <c r="A9" s="354" t="s">
        <v>46</v>
      </c>
      <c r="B9" s="358"/>
      <c r="C9" s="369" t="s">
        <v>57</v>
      </c>
      <c r="D9" s="366">
        <v>101539</v>
      </c>
      <c r="E9" s="366">
        <v>47622</v>
      </c>
      <c r="F9" s="375">
        <v>266</v>
      </c>
      <c r="G9" s="239"/>
    </row>
    <row r="10" spans="1:19" x14ac:dyDescent="0.25">
      <c r="A10" s="357"/>
      <c r="B10" s="357"/>
      <c r="C10" s="359" t="s">
        <v>45</v>
      </c>
      <c r="D10" s="364">
        <v>0.2492</v>
      </c>
      <c r="E10" s="364">
        <v>0.26800000000000002</v>
      </c>
      <c r="F10" s="376">
        <v>9.2999999999999992E-3</v>
      </c>
      <c r="G10" s="231"/>
      <c r="H10" s="231"/>
      <c r="I10" s="231"/>
    </row>
    <row r="11" spans="1:19" ht="15" customHeight="1" x14ac:dyDescent="0.25">
      <c r="A11" s="397" t="s">
        <v>42</v>
      </c>
      <c r="B11" s="397"/>
      <c r="C11" s="371" t="s">
        <v>57</v>
      </c>
      <c r="D11" s="365">
        <v>407526</v>
      </c>
      <c r="E11" s="365">
        <v>177716</v>
      </c>
      <c r="F11" s="373">
        <v>28572</v>
      </c>
      <c r="G11" s="239"/>
    </row>
    <row r="12" spans="1:19" x14ac:dyDescent="0.25">
      <c r="A12" s="370"/>
      <c r="B12" s="370"/>
      <c r="C12" s="359" t="s">
        <v>45</v>
      </c>
      <c r="D12" s="364">
        <v>1</v>
      </c>
      <c r="E12" s="364">
        <v>1</v>
      </c>
      <c r="F12" s="376">
        <v>1</v>
      </c>
    </row>
    <row r="15" spans="1:19" ht="48" customHeight="1" x14ac:dyDescent="0.25">
      <c r="A15" s="396" t="s">
        <v>159</v>
      </c>
      <c r="B15" s="396"/>
      <c r="C15" s="396"/>
      <c r="D15" s="396"/>
      <c r="E15" s="396"/>
      <c r="F15" s="396"/>
      <c r="Q15" s="231"/>
      <c r="R15" s="231"/>
      <c r="S15" s="231"/>
    </row>
    <row r="16" spans="1:19" x14ac:dyDescent="0.25">
      <c r="A16" s="89"/>
      <c r="B16" s="89"/>
      <c r="C16" s="89"/>
      <c r="D16" s="381" t="s">
        <v>25</v>
      </c>
      <c r="E16" s="381"/>
      <c r="F16" s="381"/>
    </row>
    <row r="17" spans="1:7" ht="38.25" x14ac:dyDescent="0.25">
      <c r="A17" s="145" t="s">
        <v>3</v>
      </c>
      <c r="B17" s="145"/>
      <c r="C17" s="91"/>
      <c r="D17" s="144" t="s">
        <v>9</v>
      </c>
      <c r="E17" s="38" t="s">
        <v>10</v>
      </c>
      <c r="F17" s="238" t="s">
        <v>39</v>
      </c>
    </row>
    <row r="18" spans="1:7" x14ac:dyDescent="0.25">
      <c r="A18" s="133"/>
      <c r="B18" s="133"/>
      <c r="C18" s="133"/>
      <c r="D18" s="133"/>
      <c r="E18" s="133"/>
      <c r="F18" s="256"/>
    </row>
    <row r="19" spans="1:7" x14ac:dyDescent="0.25">
      <c r="A19" s="87" t="s">
        <v>47</v>
      </c>
      <c r="B19" s="1"/>
      <c r="C19" s="146" t="s">
        <v>57</v>
      </c>
      <c r="D19" s="52">
        <v>141270</v>
      </c>
      <c r="E19" s="245">
        <v>46456</v>
      </c>
      <c r="F19" s="257">
        <v>8429</v>
      </c>
      <c r="G19" s="239"/>
    </row>
    <row r="20" spans="1:7" x14ac:dyDescent="0.25">
      <c r="A20" s="30"/>
      <c r="B20" s="24"/>
      <c r="C20" s="30" t="s">
        <v>45</v>
      </c>
      <c r="D20" s="241">
        <v>0.63780000000000003</v>
      </c>
      <c r="E20" s="241">
        <v>0.60519999999999996</v>
      </c>
      <c r="F20" s="258">
        <v>0.97519999999999996</v>
      </c>
    </row>
    <row r="21" spans="1:7" x14ac:dyDescent="0.25">
      <c r="A21" s="88" t="s">
        <v>46</v>
      </c>
      <c r="B21" s="24"/>
      <c r="C21" s="147" t="s">
        <v>57</v>
      </c>
      <c r="D21" s="246">
        <v>80223</v>
      </c>
      <c r="E21" s="246">
        <v>30301</v>
      </c>
      <c r="F21" s="260">
        <v>215</v>
      </c>
      <c r="G21" s="239"/>
    </row>
    <row r="22" spans="1:7" x14ac:dyDescent="0.25">
      <c r="A22" s="96"/>
      <c r="B22" s="96"/>
      <c r="C22" s="97" t="s">
        <v>45</v>
      </c>
      <c r="D22" s="242">
        <v>0.36220000000000002</v>
      </c>
      <c r="E22" s="242">
        <v>0.39479999999999998</v>
      </c>
      <c r="F22" s="259">
        <v>2.4799999999999999E-2</v>
      </c>
    </row>
    <row r="23" spans="1:7" x14ac:dyDescent="0.25">
      <c r="A23" s="397" t="s">
        <v>42</v>
      </c>
      <c r="B23" s="397"/>
      <c r="C23" s="149" t="s">
        <v>57</v>
      </c>
      <c r="D23" s="52">
        <v>221492</v>
      </c>
      <c r="E23" s="52">
        <v>76758</v>
      </c>
      <c r="F23" s="261">
        <v>8644</v>
      </c>
      <c r="G23" s="239"/>
    </row>
    <row r="24" spans="1:7" x14ac:dyDescent="0.25">
      <c r="A24" s="148"/>
      <c r="B24" s="148"/>
      <c r="C24" s="97" t="s">
        <v>45</v>
      </c>
      <c r="D24" s="242">
        <v>1</v>
      </c>
      <c r="E24" s="242">
        <v>1</v>
      </c>
      <c r="F24" s="259">
        <v>1</v>
      </c>
    </row>
    <row r="25" spans="1:7" x14ac:dyDescent="0.25">
      <c r="A25" s="122"/>
      <c r="B25" s="119"/>
      <c r="C25" s="119"/>
      <c r="D25" s="119"/>
      <c r="E25" s="119"/>
      <c r="F25" s="98"/>
    </row>
    <row r="26" spans="1:7" x14ac:dyDescent="0.25">
      <c r="A26" s="133"/>
      <c r="B26" s="133"/>
      <c r="C26" s="133"/>
      <c r="D26" s="133"/>
      <c r="E26" s="133"/>
      <c r="F26" s="133"/>
    </row>
    <row r="27" spans="1:7" x14ac:dyDescent="0.25">
      <c r="A27" s="194"/>
      <c r="D27" s="239"/>
    </row>
    <row r="31" spans="1:7" x14ac:dyDescent="0.25">
      <c r="D31" s="239"/>
      <c r="E31" s="239"/>
      <c r="F31" s="239"/>
    </row>
  </sheetData>
  <mergeCells count="6">
    <mergeCell ref="A3:F3"/>
    <mergeCell ref="A23:B23"/>
    <mergeCell ref="D16:F16"/>
    <mergeCell ref="A15:F15"/>
    <mergeCell ref="D4:F4"/>
    <mergeCell ref="A11:B11"/>
  </mergeCells>
  <hyperlinks>
    <hyperlink ref="A1" location="'List of Tables'!A1" display="Back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Harrell, Autumn T.</dc:creator>
  <cp:lastModifiedBy>Administrator</cp:lastModifiedBy>
  <dcterms:created xsi:type="dcterms:W3CDTF">2015-01-22T18:19:31Z</dcterms:created>
  <dcterms:modified xsi:type="dcterms:W3CDTF">2018-07-26T18:10:48Z</dcterms:modified>
</cp:coreProperties>
</file>