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754" firstSheet="1" activeTab="1"/>
  </bookViews>
  <sheets>
    <sheet name="All DATA" sheetId="110" state="hidden" r:id="rId1"/>
    <sheet name="group 1" sheetId="1" r:id="rId2"/>
  </sheets>
  <definedNames>
    <definedName name="_xlnm.Print_Area" localSheetId="1">'group 1'!$A:$K</definedName>
  </definedNames>
  <calcPr calcId="145621"/>
</workbook>
</file>

<file path=xl/calcChain.xml><?xml version="1.0" encoding="utf-8"?>
<calcChain xmlns="http://schemas.openxmlformats.org/spreadsheetml/2006/main">
  <c r="A8" i="1" l="1"/>
  <c r="A2" i="1"/>
  <c r="A41" i="1"/>
  <c r="A35" i="1"/>
  <c r="A74" i="1"/>
  <c r="A68" i="1"/>
  <c r="A106" i="1"/>
  <c r="A101" i="1"/>
  <c r="A137" i="1"/>
  <c r="A13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03" i="1"/>
  <c r="A71" i="1"/>
  <c r="A37" i="1"/>
  <c r="E38" i="1"/>
  <c r="A5" i="1"/>
  <c r="B71" i="1"/>
  <c r="B38" i="1"/>
  <c r="I139" i="1"/>
  <c r="E134" i="1"/>
  <c r="C37" i="1"/>
  <c r="B4" i="1"/>
  <c r="A134" i="1"/>
  <c r="E37" i="1"/>
  <c r="C38" i="1"/>
  <c r="B5" i="1"/>
  <c r="D38" i="1"/>
  <c r="C4" i="1"/>
  <c r="B139" i="1"/>
  <c r="E103" i="1"/>
  <c r="F139" i="1"/>
  <c r="E5" i="1"/>
  <c r="D4" i="1"/>
  <c r="C139" i="1"/>
  <c r="C71" i="1"/>
  <c r="D134" i="1"/>
  <c r="E4" i="1"/>
  <c r="A70" i="1"/>
  <c r="A4" i="1"/>
  <c r="C103" i="1"/>
  <c r="B134" i="1"/>
  <c r="C5" i="1"/>
  <c r="B70" i="1"/>
  <c r="D37" i="1"/>
  <c r="C134" i="1"/>
  <c r="A38" i="1"/>
  <c r="C70" i="1"/>
  <c r="D5" i="1"/>
  <c r="D71" i="1"/>
  <c r="H139" i="1"/>
  <c r="D103" i="1"/>
  <c r="D70" i="1"/>
  <c r="B37" i="1"/>
  <c r="G139" i="1"/>
  <c r="E71" i="1"/>
  <c r="A139" i="1"/>
  <c r="B103" i="1"/>
  <c r="E70" i="1"/>
  <c r="E139" i="1"/>
  <c r="A142" i="1" l="1"/>
  <c r="D139" i="1"/>
  <c r="N70" i="1" l="1"/>
  <c r="N71" i="1"/>
  <c r="N38" i="1" l="1"/>
  <c r="N5" i="1"/>
  <c r="N4" i="1"/>
  <c r="B76" i="1"/>
  <c r="E76" i="1"/>
  <c r="A76" i="1"/>
  <c r="H76" i="1"/>
  <c r="C76" i="1"/>
  <c r="D76" i="1"/>
  <c r="G76" i="1"/>
  <c r="I76" i="1"/>
  <c r="F76" i="1"/>
  <c r="A47" i="1" l="1"/>
  <c r="A111" i="1"/>
  <c r="A80" i="1"/>
  <c r="A14" i="1" l="1"/>
  <c r="B44" i="1"/>
  <c r="F44" i="1"/>
  <c r="H108" i="1"/>
  <c r="F43" i="1"/>
  <c r="G44" i="1"/>
  <c r="C77" i="1"/>
  <c r="G77" i="1"/>
  <c r="G43" i="1"/>
  <c r="A44" i="1"/>
  <c r="F77" i="1"/>
  <c r="F10" i="1"/>
  <c r="F108" i="1"/>
  <c r="H11" i="1"/>
  <c r="D44" i="1"/>
  <c r="F11" i="1"/>
  <c r="E43" i="1"/>
  <c r="G10" i="1"/>
  <c r="I10" i="1"/>
  <c r="C108" i="1"/>
  <c r="B108" i="1"/>
  <c r="C10" i="1"/>
  <c r="E108" i="1"/>
  <c r="I43" i="1"/>
  <c r="B11" i="1"/>
  <c r="A1" i="1"/>
  <c r="I108" i="1"/>
  <c r="I77" i="1"/>
  <c r="H43" i="1"/>
  <c r="D108" i="1"/>
  <c r="D10" i="1"/>
  <c r="B43" i="1"/>
  <c r="A77" i="1"/>
  <c r="C44" i="1"/>
  <c r="A10" i="1"/>
  <c r="A11" i="1"/>
  <c r="E10" i="1"/>
  <c r="H10" i="1"/>
  <c r="A43" i="1"/>
  <c r="E77" i="1"/>
  <c r="D77" i="1"/>
  <c r="G11" i="1"/>
  <c r="A108" i="1"/>
  <c r="E11" i="1"/>
  <c r="C11" i="1"/>
  <c r="I11" i="1"/>
  <c r="H44" i="1"/>
  <c r="D11" i="1"/>
  <c r="G108" i="1"/>
  <c r="E44" i="1"/>
  <c r="C43" i="1"/>
  <c r="B10" i="1"/>
  <c r="H77" i="1"/>
  <c r="D43" i="1"/>
  <c r="I44" i="1"/>
  <c r="B77" i="1"/>
</calcChain>
</file>

<file path=xl/sharedStrings.xml><?xml version="1.0" encoding="utf-8"?>
<sst xmlns="http://schemas.openxmlformats.org/spreadsheetml/2006/main" count="104" uniqueCount="47">
  <si>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</si>
  <si>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</si>
  <si>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</si>
  <si>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</si>
  <si>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</si>
  <si>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</si>
  <si>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</si>
  <si>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</si>
  <si>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</si>
  <si>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</si>
  <si>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</si>
  <si>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</si>
  <si>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</si>
  <si>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</si>
  <si>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</si>
  <si>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</si>
  <si>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</si>
  <si>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</si>
  <si>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</si>
  <si>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</si>
  <si>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</si>
  <si>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</si>
  <si>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</si>
  <si>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</si>
  <si>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</si>
  <si>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</si>
  <si>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</si>
  <si>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</si>
  <si>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</si>
  <si>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</si>
  <si>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</si>
  <si>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</si>
  <si>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</si>
  <si>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</si>
  <si>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</si>
  <si>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</si>
  <si>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</si>
  <si>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</si>
  <si>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</si>
  <si>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</si>
  <si>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</si>
  <si>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</si>
  <si>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</si>
  <si>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</si>
  <si>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</si>
  <si>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</si>
  <si>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ALL PRIVATE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</si>
</sst>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1'!$D$10:$D$11</c:f>
              <c:numCache>
                <c:formatCode>0%</c:formatCode>
                <c:ptCount val="2"/>
                <c:pt idx="0">
                  <c:v>0.51411333764274936</c:v>
                </c:pt>
                <c:pt idx="1">
                  <c:v>0.51982228298017774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1'!$E$10:$E$11</c:f>
              <c:numCache>
                <c:formatCode>0%</c:formatCode>
                <c:ptCount val="2"/>
                <c:pt idx="0">
                  <c:v>0.35069412380336751</c:v>
                </c:pt>
                <c:pt idx="1">
                  <c:v>0.33914331282752336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1'!$N$15:$N$17,'group 1'!$F$10:$F$11)</c:f>
              <c:numCache>
                <c:formatCode>General</c:formatCode>
                <c:ptCount val="5"/>
                <c:pt idx="3" formatCode="0%">
                  <c:v>9.6869517037584271E-2</c:v>
                </c:pt>
                <c:pt idx="4" formatCode="0%">
                  <c:v>0.10025062656641603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1'!$N$15:$N$17,'group 1'!$G$10:$G$11)</c:f>
              <c:numCache>
                <c:formatCode>General</c:formatCode>
                <c:ptCount val="5"/>
                <c:pt idx="3" formatCode="0%">
                  <c:v>0.76793794440853269</c:v>
                </c:pt>
                <c:pt idx="4" formatCode="0%">
                  <c:v>0.75871496924128501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1'!$N$15:$N$20,'group 1'!$H$10:$H$11)</c:f>
              <c:numCache>
                <c:formatCode>General</c:formatCode>
                <c:ptCount val="8"/>
                <c:pt idx="6" formatCode="0%">
                  <c:v>0.54812694308492627</c:v>
                </c:pt>
                <c:pt idx="7" formatCode="0%">
                  <c:v>0.55149236728184092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1'!$A$10:$A$12,'group 1'!$A$10:$A$12,'group 1'!$A$10:$A$12)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1'!$N$15:$N$20,'group 1'!$I$10:$I$11)</c:f>
              <c:numCache>
                <c:formatCode>General</c:formatCode>
                <c:ptCount val="8"/>
                <c:pt idx="6" formatCode="0%">
                  <c:v>0.31668051836119065</c:v>
                </c:pt>
                <c:pt idx="7" formatCode="0%">
                  <c:v>0.30747322852586012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9465088"/>
        <c:axId val="79479168"/>
      </c:barChart>
      <c:catAx>
        <c:axId val="794650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9479168"/>
        <c:crosses val="autoZero"/>
        <c:auto val="1"/>
        <c:lblAlgn val="ctr"/>
        <c:lblOffset val="100"/>
        <c:noMultiLvlLbl val="0"/>
      </c:catAx>
      <c:valAx>
        <c:axId val="794791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946508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1'!$D$43:$D$44</c:f>
              <c:numCache>
                <c:formatCode>0%</c:formatCode>
                <c:ptCount val="2"/>
                <c:pt idx="0">
                  <c:v>0.51408431005063082</c:v>
                </c:pt>
                <c:pt idx="1">
                  <c:v>0.52805737679687259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1'!$E$43:$E$44</c:f>
              <c:numCache>
                <c:formatCode>0%</c:formatCode>
                <c:ptCount val="2"/>
                <c:pt idx="0">
                  <c:v>0.36608017007468741</c:v>
                </c:pt>
                <c:pt idx="1">
                  <c:v>0.35798934958598821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1'!$N$15:$N$17,'group 1'!$F$43:$F$44)</c:f>
              <c:numCache>
                <c:formatCode>General</c:formatCode>
                <c:ptCount val="5"/>
                <c:pt idx="3" formatCode="0%">
                  <c:v>0.10321967048029315</c:v>
                </c:pt>
                <c:pt idx="4" formatCode="0%">
                  <c:v>0.10108658848154646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1'!$N$15:$N$17,'group 1'!$G$43:$G$44)</c:f>
              <c:numCache>
                <c:formatCode>General</c:formatCode>
                <c:ptCount val="5"/>
                <c:pt idx="3" formatCode="0%">
                  <c:v>0.77694480964502499</c:v>
                </c:pt>
                <c:pt idx="4" formatCode="0%">
                  <c:v>0.78496013790131436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1'!$N$15:$N$20,'group 1'!$H$43:$H$44)</c:f>
              <c:numCache>
                <c:formatCode>General</c:formatCode>
                <c:ptCount val="8"/>
                <c:pt idx="6" formatCode="0%">
                  <c:v>0.55005734426137798</c:v>
                </c:pt>
                <c:pt idx="7" formatCode="0%">
                  <c:v>0.56056268661310682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1'!$A$43:$A$45,'group 1'!$A$43:$A$45,'group 1'!$A$43:$A$45)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1'!$N$15:$N$20,'group 1'!$I$43:$I$44)</c:f>
              <c:numCache>
                <c:formatCode>General</c:formatCode>
                <c:ptCount val="8"/>
                <c:pt idx="6" formatCode="0%">
                  <c:v>0.33010713586394025</c:v>
                </c:pt>
                <c:pt idx="7" formatCode="0%">
                  <c:v>0.32548403976975404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79796480"/>
        <c:axId val="79806464"/>
      </c:barChart>
      <c:catAx>
        <c:axId val="79796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79806464"/>
        <c:crosses val="autoZero"/>
        <c:auto val="1"/>
        <c:lblAlgn val="ctr"/>
        <c:lblOffset val="100"/>
        <c:noMultiLvlLbl val="0"/>
      </c:catAx>
      <c:valAx>
        <c:axId val="798064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797964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1'!$C$107,'group 1'!$O$108,'group 1'!$D$107,'group 1'!$E$107,'group 1'!$O$109,'group 1'!$F$107,'group 1'!$G$107,'group 1'!$O$110,'group 1'!$H$107,'group 1'!$I$107)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1'!$C$108,'group 1'!$O$108,'group 1'!$D$108,'group 1'!$E$108,'group 1'!$O$108,'group 1'!$F$108,'group 1'!$G$108,'group 1'!$O$109,'group 1'!$H$108,'group 1'!$I$108)</c:f>
              <c:numCache>
                <c:formatCode>General</c:formatCode>
                <c:ptCount val="10"/>
                <c:pt idx="0" formatCode="0%">
                  <c:v>0.94972191323692989</c:v>
                </c:pt>
                <c:pt idx="2" formatCode="0%">
                  <c:v>0.93486777668952004</c:v>
                </c:pt>
                <c:pt idx="3" formatCode="0%">
                  <c:v>0.97058149308474062</c:v>
                </c:pt>
                <c:pt idx="5" formatCode="0%">
                  <c:v>0.82086720867208673</c:v>
                </c:pt>
                <c:pt idx="6" formatCode="0%">
                  <c:v>0.96684068406840684</c:v>
                </c:pt>
                <c:pt idx="8" formatCode="0%">
                  <c:v>0.93816110659072416</c:v>
                </c:pt>
                <c:pt idx="9" formatCode="0%">
                  <c:v>0.96898567917973055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0620160"/>
        <c:axId val="80630144"/>
      </c:barChart>
      <c:catAx>
        <c:axId val="806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630144"/>
        <c:crosses val="autoZero"/>
        <c:auto val="1"/>
        <c:lblAlgn val="ctr"/>
        <c:lblOffset val="100"/>
        <c:noMultiLvlLbl val="0"/>
      </c:catAx>
      <c:valAx>
        <c:axId val="806301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62016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1'!$D$76:$D$77</c:f>
              <c:numCache>
                <c:formatCode>0%</c:formatCode>
                <c:ptCount val="2"/>
                <c:pt idx="0">
                  <c:v>0.53446351151379834</c:v>
                </c:pt>
                <c:pt idx="1">
                  <c:v>0.5309239419284455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1'!$E$76:$E$77</c:f>
              <c:numCache>
                <c:formatCode>0%</c:formatCode>
                <c:ptCount val="2"/>
                <c:pt idx="0">
                  <c:v>0.37155689400036346</c:v>
                </c:pt>
                <c:pt idx="1">
                  <c:v>0.37808050574841257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1'!$K$75:$K$77,'group 1'!$F$76:$F$77)</c:f>
              <c:numCache>
                <c:formatCode>General</c:formatCode>
                <c:ptCount val="5"/>
                <c:pt idx="3" formatCode="0%">
                  <c:v>0.11064669383940393</c:v>
                </c:pt>
                <c:pt idx="4" formatCode="0%">
                  <c:v>0.11278637164675935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1'!$K$75:$K$77,'group 1'!$G$76:$G$77)</c:f>
              <c:numCache>
                <c:formatCode>General</c:formatCode>
                <c:ptCount val="5"/>
                <c:pt idx="3" formatCode="0%">
                  <c:v>0.7953737116747579</c:v>
                </c:pt>
                <c:pt idx="4" formatCode="0%">
                  <c:v>0.79621807603009875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1'!$K$75:$K$80,'group 1'!$H$76:$H$77)</c:f>
              <c:numCache>
                <c:formatCode>General</c:formatCode>
                <c:ptCount val="8"/>
                <c:pt idx="6" formatCode="0%">
                  <c:v>0.5669150289467535</c:v>
                </c:pt>
                <c:pt idx="7" formatCode="0%">
                  <c:v>0.56628157430977089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1'!$A$76:$A$78,'group 1'!$A$76:$A$78,'group 1'!$A$76:$A$78)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1'!$K$75:$K$80,'group 1'!$I$76:$I$77)</c:f>
              <c:numCache>
                <c:formatCode>General</c:formatCode>
                <c:ptCount val="8"/>
                <c:pt idx="6" formatCode="0%">
                  <c:v>0.3391053765674083</c:v>
                </c:pt>
                <c:pt idx="7" formatCode="0%">
                  <c:v>0.34272287336708718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0558720"/>
        <c:axId val="80572800"/>
      </c:barChart>
      <c:catAx>
        <c:axId val="805587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80572800"/>
        <c:crosses val="autoZero"/>
        <c:auto val="1"/>
        <c:lblAlgn val="ctr"/>
        <c:lblOffset val="100"/>
        <c:noMultiLvlLbl val="0"/>
      </c:catAx>
      <c:valAx>
        <c:axId val="805728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5587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1'!$D$9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1'!$D$139</c:f>
              <c:numCache>
                <c:formatCode>0%</c:formatCode>
                <c:ptCount val="1"/>
                <c:pt idx="0">
                  <c:v>0.35216448794587135</c:v>
                </c:pt>
              </c:numCache>
            </c:numRef>
          </c:val>
        </c:ser>
        <c:ser>
          <c:idx val="3"/>
          <c:order val="1"/>
          <c:tx>
            <c:strRef>
              <c:f>'group 1'!$E$9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1'!$E$139</c:f>
              <c:numCache>
                <c:formatCode>0%</c:formatCode>
                <c:ptCount val="1"/>
                <c:pt idx="0">
                  <c:v>0.30844774354595023</c:v>
                </c:pt>
              </c:numCache>
            </c:numRef>
          </c:val>
        </c:ser>
        <c:ser>
          <c:idx val="0"/>
          <c:order val="2"/>
          <c:tx>
            <c:strRef>
              <c:f>'group 1'!$F$9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1'!$F$140,'group 1'!$F$139)</c:f>
              <c:numCache>
                <c:formatCode>0%</c:formatCode>
                <c:ptCount val="2"/>
                <c:pt idx="1">
                  <c:v>4.0760691059580897E-2</c:v>
                </c:pt>
              </c:numCache>
            </c:numRef>
          </c:val>
        </c:ser>
        <c:ser>
          <c:idx val="1"/>
          <c:order val="3"/>
          <c:tx>
            <c:strRef>
              <c:f>'group 1'!$G$9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1'!$G$140,'group 1'!$G$139)</c:f>
              <c:numCache>
                <c:formatCode>0%</c:formatCode>
                <c:ptCount val="2"/>
                <c:pt idx="1">
                  <c:v>0.61985154043224067</c:v>
                </c:pt>
              </c:numCache>
            </c:numRef>
          </c:val>
        </c:ser>
        <c:ser>
          <c:idx val="4"/>
          <c:order val="4"/>
          <c:tx>
            <c:strRef>
              <c:f>'group 1'!$H$9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1'!$H$140:$H$141,'group 1'!$H$139)</c:f>
              <c:numCache>
                <c:formatCode>General</c:formatCode>
                <c:ptCount val="3"/>
                <c:pt idx="2" formatCode="0%">
                  <c:v>0.4095119227484727</c:v>
                </c:pt>
              </c:numCache>
            </c:numRef>
          </c:val>
        </c:ser>
        <c:ser>
          <c:idx val="5"/>
          <c:order val="5"/>
          <c:tx>
            <c:strRef>
              <c:f>'group 1'!$I$9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1'!$A$139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1'!$I$140:$I$141,'group 1'!$I$139)</c:f>
              <c:numCache>
                <c:formatCode>General</c:formatCode>
                <c:ptCount val="3"/>
                <c:pt idx="2" formatCode="0%">
                  <c:v>0.25110030874334888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1021568"/>
        <c:axId val="81031552"/>
      </c:barChart>
      <c:catAx>
        <c:axId val="810215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81031552"/>
        <c:crosses val="autoZero"/>
        <c:auto val="1"/>
        <c:lblAlgn val="ctr"/>
        <c:lblOffset val="100"/>
        <c:noMultiLvlLbl val="0"/>
      </c:catAx>
      <c:valAx>
        <c:axId val="810315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1021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selection sqref="A1:O9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5" x14ac:dyDescent="0.25">
      <c r="A1" s="33" t="s">
        <v>8</v>
      </c>
      <c r="B1" s="33" t="s">
        <v>9</v>
      </c>
      <c r="C1" s="33" t="s">
        <v>10</v>
      </c>
      <c r="D1" s="33" t="s">
        <v>11</v>
      </c>
      <c r="E1" s="33" t="s">
        <v>12</v>
      </c>
      <c r="F1" s="33" t="s">
        <v>13</v>
      </c>
      <c r="G1" s="33" t="s">
        <v>14</v>
      </c>
      <c r="H1" s="33" t="s">
        <v>15</v>
      </c>
      <c r="I1" s="33" t="s">
        <v>16</v>
      </c>
      <c r="J1" s="33" t="s">
        <v>17</v>
      </c>
      <c r="K1" s="33" t="s">
        <v>18</v>
      </c>
      <c r="L1" s="33" t="s">
        <v>32</v>
      </c>
      <c r="M1" s="33" t="s">
        <v>33</v>
      </c>
      <c r="N1" s="33" t="s">
        <v>34</v>
      </c>
      <c r="O1" s="33" t="s">
        <v>35</v>
      </c>
    </row>
    <row r="2" spans="1:15" x14ac:dyDescent="0.25">
      <c r="A2" s="34" t="s">
        <v>46</v>
      </c>
      <c r="B2" s="34" t="s">
        <v>19</v>
      </c>
      <c r="C2" s="35">
        <v>2013</v>
      </c>
      <c r="D2" s="36">
        <v>32487</v>
      </c>
      <c r="E2" s="36">
        <v>0.86480746144611687</v>
      </c>
      <c r="F2" s="36">
        <v>0.51411333764274936</v>
      </c>
      <c r="G2" s="36">
        <v>0.35069412380336751</v>
      </c>
      <c r="H2" s="36">
        <v>9.6869517037584271E-2</v>
      </c>
      <c r="I2" s="36">
        <v>0.76793794440853269</v>
      </c>
      <c r="J2" s="36">
        <v>0.54812694308492627</v>
      </c>
      <c r="K2" s="36">
        <v>0.31668051836119065</v>
      </c>
      <c r="L2" s="37">
        <v>244</v>
      </c>
      <c r="M2" s="38">
        <v>0.82097069597069594</v>
      </c>
      <c r="N2" s="38">
        <v>0.88741197183098586</v>
      </c>
      <c r="O2" s="38">
        <v>0.91776486908271204</v>
      </c>
    </row>
    <row r="3" spans="1:15" x14ac:dyDescent="0.25">
      <c r="A3" s="34" t="s">
        <v>46</v>
      </c>
      <c r="B3" s="34" t="s">
        <v>19</v>
      </c>
      <c r="C3" s="35">
        <v>2014</v>
      </c>
      <c r="D3" s="36">
        <v>26334</v>
      </c>
      <c r="E3" s="36">
        <v>0.85896559580770104</v>
      </c>
      <c r="F3" s="36">
        <v>0.51982228298017774</v>
      </c>
      <c r="G3" s="36">
        <v>0.33914331282752336</v>
      </c>
      <c r="H3" s="36">
        <v>0.10025062656641603</v>
      </c>
      <c r="I3" s="36">
        <v>0.75871496924128501</v>
      </c>
      <c r="J3" s="36">
        <v>0.55149236728184092</v>
      </c>
      <c r="K3" s="36">
        <v>0.30747322852586012</v>
      </c>
      <c r="L3" s="37">
        <v>194</v>
      </c>
      <c r="M3" s="38">
        <v>0.80392156862745101</v>
      </c>
      <c r="N3" s="38">
        <v>0.88485924038344854</v>
      </c>
      <c r="O3" s="38">
        <v>0.92105263157894735</v>
      </c>
    </row>
    <row r="4" spans="1:15" x14ac:dyDescent="0.25">
      <c r="A4" s="34" t="s">
        <v>46</v>
      </c>
      <c r="B4" s="34" t="s">
        <v>20</v>
      </c>
      <c r="C4" s="35">
        <v>2012</v>
      </c>
      <c r="D4" s="36">
        <v>35749</v>
      </c>
      <c r="E4" s="36">
        <v>0.88016448012531823</v>
      </c>
      <c r="F4" s="36">
        <v>0.51408431005063082</v>
      </c>
      <c r="G4" s="36">
        <v>0.36608017007468741</v>
      </c>
      <c r="H4" s="36">
        <v>0.10321967048029315</v>
      </c>
      <c r="I4" s="36">
        <v>0.77694480964502499</v>
      </c>
      <c r="J4" s="36">
        <v>0.55005734426137798</v>
      </c>
      <c r="K4" s="36">
        <v>0.33010713586394025</v>
      </c>
      <c r="L4" s="37">
        <v>261</v>
      </c>
      <c r="M4" s="38">
        <v>0.82499999999999996</v>
      </c>
      <c r="N4" s="38">
        <v>0.8936170212765957</v>
      </c>
      <c r="O4" s="38">
        <v>0.93117408906882593</v>
      </c>
    </row>
    <row r="5" spans="1:15" x14ac:dyDescent="0.25">
      <c r="A5" s="34" t="s">
        <v>46</v>
      </c>
      <c r="B5" s="34" t="s">
        <v>20</v>
      </c>
      <c r="C5" s="35">
        <v>2013</v>
      </c>
      <c r="D5" s="36">
        <v>32487</v>
      </c>
      <c r="E5" s="36">
        <v>0.88604672638286086</v>
      </c>
      <c r="F5" s="36">
        <v>0.52805737679687259</v>
      </c>
      <c r="G5" s="36">
        <v>0.35798934958598821</v>
      </c>
      <c r="H5" s="36">
        <v>0.10108658848154646</v>
      </c>
      <c r="I5" s="36">
        <v>0.78496013790131436</v>
      </c>
      <c r="J5" s="36">
        <v>0.56056268661310682</v>
      </c>
      <c r="K5" s="36">
        <v>0.32548403976975404</v>
      </c>
      <c r="L5" s="37">
        <v>244</v>
      </c>
      <c r="M5" s="38">
        <v>0.85297941495124596</v>
      </c>
      <c r="N5" s="38">
        <v>0.90694158075601372</v>
      </c>
      <c r="O5" s="38">
        <v>0.93838000316405634</v>
      </c>
    </row>
    <row r="6" spans="1:15" x14ac:dyDescent="0.25">
      <c r="A6" s="34" t="s">
        <v>46</v>
      </c>
      <c r="B6" s="34" t="s">
        <v>21</v>
      </c>
      <c r="C6" s="35">
        <v>2011</v>
      </c>
      <c r="D6" s="36">
        <v>38519</v>
      </c>
      <c r="E6" s="36">
        <v>0.90602040551416185</v>
      </c>
      <c r="F6" s="36">
        <v>0.53446351151379834</v>
      </c>
      <c r="G6" s="36">
        <v>0.37155689400036346</v>
      </c>
      <c r="H6" s="36">
        <v>0.11064669383940393</v>
      </c>
      <c r="I6" s="36">
        <v>0.7953737116747579</v>
      </c>
      <c r="J6" s="36">
        <v>0.5669150289467535</v>
      </c>
      <c r="K6" s="36">
        <v>0.3391053765674083</v>
      </c>
      <c r="L6" s="37">
        <v>266</v>
      </c>
      <c r="M6" s="38">
        <v>0.87234042553191493</v>
      </c>
      <c r="N6" s="38">
        <v>0.92408963585434178</v>
      </c>
      <c r="O6" s="38">
        <v>0.95</v>
      </c>
    </row>
    <row r="7" spans="1:15" x14ac:dyDescent="0.25">
      <c r="A7" s="34" t="s">
        <v>46</v>
      </c>
      <c r="B7" s="34" t="s">
        <v>21</v>
      </c>
      <c r="C7" s="35">
        <v>2012</v>
      </c>
      <c r="D7" s="36">
        <v>35749</v>
      </c>
      <c r="E7" s="36">
        <v>0.90900444767685806</v>
      </c>
      <c r="F7" s="36">
        <v>0.5309239419284455</v>
      </c>
      <c r="G7" s="36">
        <v>0.37808050574841257</v>
      </c>
      <c r="H7" s="36">
        <v>0.11278637164675935</v>
      </c>
      <c r="I7" s="36">
        <v>0.79621807603009875</v>
      </c>
      <c r="J7" s="36">
        <v>0.56628157430977089</v>
      </c>
      <c r="K7" s="36">
        <v>0.34272287336708718</v>
      </c>
      <c r="L7" s="37">
        <v>261</v>
      </c>
      <c r="M7" s="38">
        <v>0.87951807228915657</v>
      </c>
      <c r="N7" s="38">
        <v>0.92307692307692313</v>
      </c>
      <c r="O7" s="38">
        <v>0.95238095238095233</v>
      </c>
    </row>
    <row r="8" spans="1:15" x14ac:dyDescent="0.25">
      <c r="A8" s="34" t="s">
        <v>46</v>
      </c>
      <c r="B8" s="34" t="s">
        <v>22</v>
      </c>
      <c r="C8" s="35">
        <v>2012</v>
      </c>
      <c r="D8" s="36">
        <v>31465</v>
      </c>
      <c r="E8" s="36">
        <v>0.94972191323692989</v>
      </c>
      <c r="F8" s="36">
        <v>0.93486777668952004</v>
      </c>
      <c r="G8" s="36">
        <v>0.97058149308474062</v>
      </c>
      <c r="H8" s="36">
        <v>0.82086720867208673</v>
      </c>
      <c r="I8" s="36">
        <v>0.96684068406840684</v>
      </c>
      <c r="J8" s="36">
        <v>0.93816110659072416</v>
      </c>
      <c r="K8" s="36">
        <v>0.96898567917973055</v>
      </c>
      <c r="L8" s="37">
        <v>261</v>
      </c>
      <c r="M8" s="38">
        <v>0.92307692307692313</v>
      </c>
      <c r="N8" s="38">
        <v>0.95530726256983245</v>
      </c>
      <c r="O8" s="38">
        <v>0.97619047619047616</v>
      </c>
    </row>
    <row r="9" spans="1:15" s="23" customFormat="1" x14ac:dyDescent="0.25">
      <c r="A9" s="34" t="s">
        <v>46</v>
      </c>
      <c r="B9" s="34" t="s">
        <v>41</v>
      </c>
      <c r="C9" s="35">
        <v>2008</v>
      </c>
      <c r="D9" s="36">
        <v>30446</v>
      </c>
      <c r="E9" s="36">
        <v>0.66061223149182158</v>
      </c>
      <c r="F9" s="36">
        <v>0.35216448794587135</v>
      </c>
      <c r="G9" s="36">
        <v>0.30844774354595023</v>
      </c>
      <c r="H9" s="36">
        <v>4.0760691059580897E-2</v>
      </c>
      <c r="I9" s="36">
        <v>0.61985154043224067</v>
      </c>
      <c r="J9" s="36">
        <v>0.4095119227484727</v>
      </c>
      <c r="K9" s="36">
        <v>0.25110030874334888</v>
      </c>
      <c r="L9" s="37">
        <v>209</v>
      </c>
      <c r="M9" s="38">
        <v>0.55434782608695654</v>
      </c>
      <c r="N9" s="38">
        <v>0.67326732673267331</v>
      </c>
      <c r="O9" s="38">
        <v>0.76315789473684215</v>
      </c>
    </row>
    <row r="10" spans="1:15" s="19" customFormat="1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8"/>
      <c r="N10" s="28"/>
      <c r="O10" s="28"/>
    </row>
    <row r="11" spans="1:15" x14ac:dyDescent="0.25">
      <c r="A11" s="24"/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7"/>
      <c r="M11" s="28"/>
      <c r="N11" s="28"/>
      <c r="O11" s="28"/>
    </row>
    <row r="12" spans="1:15" x14ac:dyDescent="0.25">
      <c r="A12" s="24"/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7"/>
      <c r="M12" s="28"/>
      <c r="N12" s="28"/>
      <c r="O12" s="28"/>
    </row>
    <row r="13" spans="1:15" x14ac:dyDescent="0.25">
      <c r="A13" s="24"/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7"/>
      <c r="M13" s="28"/>
      <c r="N13" s="28"/>
      <c r="O13" s="28"/>
    </row>
    <row r="14" spans="1:15" x14ac:dyDescent="0.25">
      <c r="A14" s="24"/>
      <c r="B14" s="24"/>
      <c r="C14" s="25"/>
      <c r="D14" s="26"/>
      <c r="E14" s="26"/>
      <c r="F14" s="26"/>
      <c r="G14" s="26"/>
      <c r="H14" s="26"/>
      <c r="I14" s="26"/>
      <c r="J14" s="26"/>
      <c r="K14" s="26"/>
      <c r="L14" s="27"/>
      <c r="M14" s="28"/>
      <c r="N14" s="28"/>
      <c r="O14" s="28"/>
    </row>
    <row r="15" spans="1:15" x14ac:dyDescent="0.25">
      <c r="A15" s="24"/>
      <c r="B15" s="24"/>
      <c r="C15" s="25"/>
      <c r="D15" s="26"/>
      <c r="E15" s="26"/>
      <c r="F15" s="26"/>
      <c r="G15" s="26"/>
      <c r="H15" s="26"/>
      <c r="I15" s="26"/>
      <c r="J15" s="26"/>
      <c r="K15" s="26"/>
      <c r="L15" s="27"/>
      <c r="M15" s="28"/>
      <c r="N15" s="28"/>
      <c r="O15" s="28"/>
    </row>
    <row r="16" spans="1:15" x14ac:dyDescent="0.25">
      <c r="A16" s="24"/>
      <c r="B16" s="24"/>
      <c r="C16" s="25"/>
      <c r="D16" s="26"/>
      <c r="E16" s="26"/>
      <c r="F16" s="26"/>
      <c r="G16" s="26"/>
      <c r="H16" s="26"/>
      <c r="I16" s="26"/>
      <c r="J16" s="26"/>
      <c r="K16" s="26"/>
      <c r="L16" s="27"/>
      <c r="M16" s="28"/>
      <c r="N16" s="28"/>
      <c r="O16" s="28"/>
    </row>
    <row r="17" spans="1:15" s="23" customFormat="1" x14ac:dyDescent="0.25">
      <c r="A17" s="24"/>
      <c r="B17" s="24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28"/>
      <c r="N17" s="28"/>
      <c r="O17" s="28"/>
    </row>
    <row r="18" spans="1:15" x14ac:dyDescent="0.25">
      <c r="A18" s="24"/>
      <c r="B18" s="24"/>
      <c r="C18" s="25"/>
      <c r="D18" s="26"/>
      <c r="E18" s="26"/>
      <c r="F18" s="26"/>
      <c r="G18" s="26"/>
      <c r="H18" s="26"/>
      <c r="I18" s="26"/>
      <c r="J18" s="26"/>
      <c r="K18" s="26"/>
      <c r="L18" s="27"/>
      <c r="M18" s="28"/>
      <c r="N18" s="28"/>
      <c r="O18" s="28"/>
    </row>
    <row r="19" spans="1:15" s="19" customFormat="1" x14ac:dyDescent="0.25">
      <c r="A19" s="24"/>
      <c r="B19" s="24"/>
      <c r="C19" s="25"/>
      <c r="D19" s="26"/>
      <c r="E19" s="26"/>
      <c r="F19" s="26"/>
      <c r="G19" s="26"/>
      <c r="H19" s="26"/>
      <c r="I19" s="26"/>
      <c r="J19" s="26"/>
      <c r="K19" s="26"/>
      <c r="L19" s="27"/>
      <c r="M19" s="28"/>
      <c r="N19" s="28"/>
      <c r="O19" s="28"/>
    </row>
    <row r="20" spans="1:15" x14ac:dyDescent="0.25">
      <c r="A20" s="24"/>
      <c r="B20" s="24"/>
      <c r="C20" s="25"/>
      <c r="D20" s="26"/>
      <c r="E20" s="26"/>
      <c r="F20" s="26"/>
      <c r="G20" s="26"/>
      <c r="H20" s="26"/>
      <c r="I20" s="26"/>
      <c r="J20" s="26"/>
      <c r="K20" s="26"/>
      <c r="L20" s="27"/>
      <c r="M20" s="28"/>
      <c r="N20" s="28"/>
      <c r="O20" s="28"/>
    </row>
    <row r="21" spans="1:15" x14ac:dyDescent="0.25">
      <c r="A21" s="24"/>
      <c r="B21" s="24"/>
      <c r="C21" s="25"/>
      <c r="D21" s="26"/>
      <c r="E21" s="26"/>
      <c r="F21" s="26"/>
      <c r="G21" s="26"/>
      <c r="H21" s="26"/>
      <c r="I21" s="26"/>
      <c r="J21" s="26"/>
      <c r="K21" s="26"/>
      <c r="L21" s="27"/>
      <c r="M21" s="28"/>
      <c r="N21" s="28"/>
      <c r="O21" s="28"/>
    </row>
    <row r="22" spans="1:1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8"/>
      <c r="N22" s="28"/>
      <c r="O22" s="28"/>
    </row>
    <row r="23" spans="1:15" x14ac:dyDescent="0.25">
      <c r="A23" s="24"/>
      <c r="B23" s="24"/>
      <c r="C23" s="25"/>
      <c r="D23" s="26"/>
      <c r="E23" s="26"/>
      <c r="F23" s="26"/>
      <c r="G23" s="26"/>
      <c r="H23" s="26"/>
      <c r="I23" s="26"/>
      <c r="J23" s="26"/>
      <c r="K23" s="26"/>
      <c r="L23" s="27"/>
      <c r="M23" s="28"/>
      <c r="N23" s="28"/>
      <c r="O23" s="28"/>
    </row>
    <row r="24" spans="1:15" x14ac:dyDescent="0.25">
      <c r="A24" s="24"/>
      <c r="B24" s="24"/>
      <c r="C24" s="25"/>
      <c r="D24" s="26"/>
      <c r="E24" s="26"/>
      <c r="F24" s="26"/>
      <c r="G24" s="26"/>
      <c r="H24" s="26"/>
      <c r="I24" s="26"/>
      <c r="J24" s="26"/>
      <c r="K24" s="26"/>
      <c r="L24" s="27"/>
      <c r="M24" s="28"/>
      <c r="N24" s="28"/>
      <c r="O24" s="28"/>
    </row>
    <row r="25" spans="1:15" s="23" customFormat="1" x14ac:dyDescent="0.25">
      <c r="A25" s="24"/>
      <c r="B25" s="24"/>
      <c r="C25" s="25"/>
      <c r="D25" s="26"/>
      <c r="E25" s="26"/>
      <c r="F25" s="26"/>
      <c r="G25" s="26"/>
      <c r="H25" s="26"/>
      <c r="I25" s="26"/>
      <c r="J25" s="26"/>
      <c r="K25" s="26"/>
      <c r="L25" s="27"/>
      <c r="M25" s="28"/>
      <c r="N25" s="28"/>
      <c r="O25" s="28"/>
    </row>
    <row r="26" spans="1:15" x14ac:dyDescent="0.25">
      <c r="A26" s="24"/>
      <c r="B26" s="24"/>
      <c r="C26" s="25"/>
      <c r="D26" s="26"/>
      <c r="E26" s="26"/>
      <c r="F26" s="26"/>
      <c r="G26" s="26"/>
      <c r="H26" s="26"/>
      <c r="I26" s="26"/>
      <c r="J26" s="26"/>
      <c r="K26" s="26"/>
      <c r="L26" s="27"/>
      <c r="M26" s="28"/>
      <c r="N26" s="28"/>
      <c r="O26" s="28"/>
    </row>
    <row r="27" spans="1:15" x14ac:dyDescent="0.25">
      <c r="A27" s="24"/>
      <c r="B27" s="24"/>
      <c r="C27" s="25"/>
      <c r="D27" s="26"/>
      <c r="E27" s="26"/>
      <c r="F27" s="26"/>
      <c r="G27" s="26"/>
      <c r="H27" s="26"/>
      <c r="I27" s="26"/>
      <c r="J27" s="26"/>
      <c r="K27" s="26"/>
      <c r="L27" s="27"/>
      <c r="M27" s="28"/>
      <c r="N27" s="28"/>
      <c r="O27" s="28"/>
    </row>
    <row r="28" spans="1:15" s="19" customFormat="1" x14ac:dyDescent="0.25">
      <c r="A28" s="24"/>
      <c r="B28" s="24"/>
      <c r="C28" s="25"/>
      <c r="D28" s="26"/>
      <c r="E28" s="26"/>
      <c r="F28" s="26"/>
      <c r="G28" s="26"/>
      <c r="H28" s="26"/>
      <c r="I28" s="26"/>
      <c r="J28" s="26"/>
      <c r="K28" s="26"/>
      <c r="L28" s="27"/>
      <c r="M28" s="28"/>
      <c r="N28" s="28"/>
      <c r="O28" s="28"/>
    </row>
    <row r="29" spans="1:15" x14ac:dyDescent="0.25">
      <c r="A29" s="24"/>
      <c r="B29" s="24"/>
      <c r="C29" s="25"/>
      <c r="D29" s="26"/>
      <c r="E29" s="26"/>
      <c r="F29" s="26"/>
      <c r="G29" s="26"/>
      <c r="H29" s="26"/>
      <c r="I29" s="26"/>
      <c r="J29" s="26"/>
      <c r="K29" s="26"/>
      <c r="L29" s="27"/>
      <c r="M29" s="28"/>
      <c r="N29" s="28"/>
      <c r="O29" s="28"/>
    </row>
    <row r="30" spans="1:15" x14ac:dyDescent="0.25">
      <c r="A30" s="24"/>
      <c r="B30" s="24"/>
      <c r="C30" s="25"/>
      <c r="D30" s="26"/>
      <c r="E30" s="26"/>
      <c r="F30" s="26"/>
      <c r="G30" s="26"/>
      <c r="H30" s="26"/>
      <c r="I30" s="26"/>
      <c r="J30" s="26"/>
      <c r="K30" s="26"/>
      <c r="L30" s="27"/>
      <c r="M30" s="28"/>
      <c r="N30" s="28"/>
      <c r="O30" s="28"/>
    </row>
    <row r="31" spans="1:15" x14ac:dyDescent="0.25">
      <c r="A31" s="24"/>
      <c r="B31" s="24"/>
      <c r="C31" s="25"/>
      <c r="D31" s="26"/>
      <c r="E31" s="26"/>
      <c r="F31" s="26"/>
      <c r="G31" s="26"/>
      <c r="H31" s="26"/>
      <c r="I31" s="26"/>
      <c r="J31" s="26"/>
      <c r="K31" s="26"/>
      <c r="L31" s="27"/>
      <c r="M31" s="28"/>
      <c r="N31" s="28"/>
      <c r="O31" s="28"/>
    </row>
    <row r="32" spans="1:15" x14ac:dyDescent="0.25">
      <c r="A32" s="24"/>
      <c r="B32" s="24"/>
      <c r="C32" s="25"/>
      <c r="D32" s="26"/>
      <c r="E32" s="26"/>
      <c r="F32" s="26"/>
      <c r="G32" s="26"/>
      <c r="H32" s="26"/>
      <c r="I32" s="26"/>
      <c r="J32" s="26"/>
      <c r="K32" s="26"/>
      <c r="L32" s="27"/>
      <c r="M32" s="28"/>
      <c r="N32" s="28"/>
      <c r="O32" s="28"/>
    </row>
    <row r="33" spans="1:15" s="23" customFormat="1" x14ac:dyDescent="0.25">
      <c r="A33" s="24"/>
      <c r="B33" s="24"/>
      <c r="C33" s="25"/>
      <c r="D33" s="26"/>
      <c r="E33" s="26"/>
      <c r="F33" s="26"/>
      <c r="G33" s="26"/>
      <c r="H33" s="26"/>
      <c r="I33" s="26"/>
      <c r="J33" s="26"/>
      <c r="K33" s="26"/>
      <c r="L33" s="27"/>
      <c r="M33" s="28"/>
      <c r="N33" s="28"/>
      <c r="O33" s="28"/>
    </row>
    <row r="34" spans="1:15" x14ac:dyDescent="0.25">
      <c r="A34" s="24"/>
      <c r="B34" s="24"/>
      <c r="C34" s="25"/>
      <c r="D34" s="26"/>
      <c r="E34" s="26"/>
      <c r="F34" s="26"/>
      <c r="G34" s="26"/>
      <c r="H34" s="26"/>
      <c r="I34" s="26"/>
      <c r="J34" s="26"/>
      <c r="K34" s="26"/>
      <c r="L34" s="27"/>
      <c r="M34" s="28"/>
      <c r="N34" s="28"/>
      <c r="O34" s="28"/>
    </row>
    <row r="35" spans="1:15" x14ac:dyDescent="0.25">
      <c r="A35" s="24"/>
      <c r="B35" s="24"/>
      <c r="C35" s="25"/>
      <c r="D35" s="26"/>
      <c r="E35" s="26"/>
      <c r="F35" s="26"/>
      <c r="G35" s="26"/>
      <c r="H35" s="26"/>
      <c r="I35" s="26"/>
      <c r="J35" s="26"/>
      <c r="K35" s="26"/>
      <c r="L35" s="27"/>
      <c r="M35" s="28"/>
      <c r="N35" s="28"/>
      <c r="O35" s="28"/>
    </row>
    <row r="36" spans="1:15" x14ac:dyDescent="0.25">
      <c r="A36" s="24"/>
      <c r="B36" s="24"/>
      <c r="C36" s="25"/>
      <c r="D36" s="26"/>
      <c r="E36" s="26"/>
      <c r="F36" s="26"/>
      <c r="G36" s="26"/>
      <c r="H36" s="26"/>
      <c r="I36" s="26"/>
      <c r="J36" s="26"/>
      <c r="K36" s="26"/>
      <c r="L36" s="27"/>
      <c r="M36" s="28"/>
      <c r="N36" s="28"/>
      <c r="O36" s="28"/>
    </row>
    <row r="37" spans="1:15" s="19" customFormat="1" x14ac:dyDescent="0.25">
      <c r="A37" s="24"/>
      <c r="B37" s="24"/>
      <c r="C37" s="25"/>
      <c r="D37" s="26"/>
      <c r="E37" s="26"/>
      <c r="F37" s="26"/>
      <c r="G37" s="26"/>
      <c r="H37" s="26"/>
      <c r="I37" s="26"/>
      <c r="J37" s="26"/>
      <c r="K37" s="26"/>
      <c r="L37" s="27"/>
      <c r="M37" s="28"/>
      <c r="N37" s="28"/>
      <c r="O37" s="28"/>
    </row>
    <row r="38" spans="1:15" x14ac:dyDescent="0.25">
      <c r="A38" s="24"/>
      <c r="B38" s="24"/>
      <c r="C38" s="25"/>
      <c r="D38" s="26"/>
      <c r="E38" s="26"/>
      <c r="F38" s="26"/>
      <c r="G38" s="26"/>
      <c r="H38" s="26"/>
      <c r="I38" s="26"/>
      <c r="J38" s="26"/>
      <c r="K38" s="26"/>
      <c r="L38" s="27"/>
      <c r="M38" s="28"/>
      <c r="N38" s="28"/>
      <c r="O38" s="28"/>
    </row>
    <row r="39" spans="1:15" x14ac:dyDescent="0.25">
      <c r="A39" s="24"/>
      <c r="B39" s="24"/>
      <c r="C39" s="25"/>
      <c r="D39" s="26"/>
      <c r="E39" s="26"/>
      <c r="F39" s="26"/>
      <c r="G39" s="26"/>
      <c r="H39" s="26"/>
      <c r="I39" s="26"/>
      <c r="J39" s="26"/>
      <c r="K39" s="26"/>
      <c r="L39" s="27"/>
      <c r="M39" s="28"/>
      <c r="N39" s="28"/>
      <c r="O39" s="28"/>
    </row>
    <row r="40" spans="1:15" x14ac:dyDescent="0.25">
      <c r="A40" s="24"/>
      <c r="B40" s="24"/>
      <c r="C40" s="25"/>
      <c r="D40" s="26"/>
      <c r="E40" s="26"/>
      <c r="F40" s="26"/>
      <c r="G40" s="26"/>
      <c r="H40" s="26"/>
      <c r="I40" s="26"/>
      <c r="J40" s="26"/>
      <c r="K40" s="26"/>
      <c r="L40" s="27"/>
      <c r="M40" s="28"/>
      <c r="N40" s="28"/>
      <c r="O40" s="28"/>
    </row>
    <row r="41" spans="1:15" s="23" customFormat="1" x14ac:dyDescent="0.25">
      <c r="A41" s="24"/>
      <c r="B41" s="24"/>
      <c r="C41" s="25"/>
      <c r="D41" s="26"/>
      <c r="E41" s="26"/>
      <c r="F41" s="26"/>
      <c r="G41" s="26"/>
      <c r="H41" s="26"/>
      <c r="I41" s="26"/>
      <c r="J41" s="26"/>
      <c r="K41" s="26"/>
      <c r="L41" s="27"/>
      <c r="M41" s="28"/>
      <c r="N41" s="28"/>
      <c r="O41" s="28"/>
    </row>
    <row r="42" spans="1:15" x14ac:dyDescent="0.25">
      <c r="A42" s="24"/>
      <c r="B42" s="24"/>
      <c r="C42" s="25"/>
      <c r="D42" s="26"/>
      <c r="E42" s="26"/>
      <c r="F42" s="26"/>
      <c r="G42" s="26"/>
      <c r="H42" s="26"/>
      <c r="I42" s="26"/>
      <c r="J42" s="26"/>
      <c r="K42" s="26"/>
      <c r="L42" s="27"/>
      <c r="M42" s="28"/>
      <c r="N42" s="28"/>
      <c r="O42" s="28"/>
    </row>
    <row r="43" spans="1:15" x14ac:dyDescent="0.25">
      <c r="A43" s="24"/>
      <c r="B43" s="24"/>
      <c r="C43" s="25"/>
      <c r="D43" s="26"/>
      <c r="E43" s="26"/>
      <c r="F43" s="26"/>
      <c r="G43" s="26"/>
      <c r="H43" s="26"/>
      <c r="I43" s="26"/>
      <c r="J43" s="26"/>
      <c r="K43" s="26"/>
      <c r="L43" s="27"/>
      <c r="M43" s="28"/>
      <c r="N43" s="28"/>
      <c r="O43" s="28"/>
    </row>
    <row r="44" spans="1:15" x14ac:dyDescent="0.25">
      <c r="A44" s="24"/>
      <c r="B44" s="24"/>
      <c r="C44" s="25"/>
      <c r="D44" s="26"/>
      <c r="E44" s="26"/>
      <c r="F44" s="26"/>
      <c r="G44" s="26"/>
      <c r="H44" s="26"/>
      <c r="I44" s="26"/>
      <c r="J44" s="26"/>
      <c r="K44" s="26"/>
      <c r="L44" s="27"/>
      <c r="M44" s="28"/>
      <c r="N44" s="28"/>
      <c r="O44" s="28"/>
    </row>
    <row r="45" spans="1:15" x14ac:dyDescent="0.25">
      <c r="A45" s="24"/>
      <c r="B45" s="24"/>
      <c r="C45" s="25"/>
      <c r="D45" s="26"/>
      <c r="E45" s="26"/>
      <c r="F45" s="26"/>
      <c r="G45" s="26"/>
      <c r="H45" s="26"/>
      <c r="I45" s="26"/>
      <c r="J45" s="26"/>
      <c r="K45" s="26"/>
      <c r="L45" s="27"/>
      <c r="M45" s="28"/>
      <c r="N45" s="28"/>
      <c r="O45" s="28"/>
    </row>
    <row r="46" spans="1:15" s="19" customFormat="1" x14ac:dyDescent="0.25">
      <c r="A46" s="24"/>
      <c r="B46" s="24"/>
      <c r="C46" s="25"/>
      <c r="D46" s="26"/>
      <c r="E46" s="26"/>
      <c r="F46" s="26"/>
      <c r="G46" s="26"/>
      <c r="H46" s="26"/>
      <c r="I46" s="26"/>
      <c r="J46" s="26"/>
      <c r="K46" s="26"/>
      <c r="L46" s="27"/>
      <c r="M46" s="28"/>
      <c r="N46" s="28"/>
      <c r="O46" s="28"/>
    </row>
    <row r="47" spans="1:15" x14ac:dyDescent="0.25">
      <c r="A47" s="24"/>
      <c r="B47" s="24"/>
      <c r="C47" s="25"/>
      <c r="D47" s="26"/>
      <c r="E47" s="26"/>
      <c r="F47" s="26"/>
      <c r="G47" s="26"/>
      <c r="H47" s="26"/>
      <c r="I47" s="26"/>
      <c r="J47" s="26"/>
      <c r="K47" s="26"/>
      <c r="L47" s="27"/>
      <c r="M47" s="28"/>
      <c r="N47" s="28"/>
      <c r="O47" s="28"/>
    </row>
    <row r="48" spans="1:15" x14ac:dyDescent="0.25">
      <c r="A48" s="24"/>
      <c r="B48" s="24"/>
      <c r="C48" s="25"/>
      <c r="D48" s="26"/>
      <c r="E48" s="26"/>
      <c r="F48" s="26"/>
      <c r="G48" s="26"/>
      <c r="H48" s="26"/>
      <c r="I48" s="26"/>
      <c r="J48" s="26"/>
      <c r="K48" s="26"/>
      <c r="L48" s="27"/>
      <c r="M48" s="28"/>
      <c r="N48" s="28"/>
      <c r="O48" s="28"/>
    </row>
    <row r="49" spans="1:15" s="23" customFormat="1" x14ac:dyDescent="0.25">
      <c r="A49" s="24"/>
      <c r="B49" s="24"/>
      <c r="C49" s="25"/>
      <c r="D49" s="26"/>
      <c r="E49" s="26"/>
      <c r="F49" s="26"/>
      <c r="G49" s="26"/>
      <c r="H49" s="26"/>
      <c r="I49" s="26"/>
      <c r="J49" s="26"/>
      <c r="K49" s="26"/>
      <c r="L49" s="27"/>
      <c r="M49" s="28"/>
      <c r="N49" s="28"/>
      <c r="O49" s="28"/>
    </row>
    <row r="50" spans="1:15" x14ac:dyDescent="0.25">
      <c r="A50" s="24"/>
      <c r="B50" s="24"/>
      <c r="C50" s="25"/>
      <c r="D50" s="26"/>
      <c r="E50" s="26"/>
      <c r="F50" s="26"/>
      <c r="G50" s="26"/>
      <c r="H50" s="26"/>
      <c r="I50" s="26"/>
      <c r="J50" s="26"/>
      <c r="K50" s="26"/>
      <c r="L50" s="27"/>
      <c r="M50" s="28"/>
      <c r="N50" s="28"/>
      <c r="O50" s="28"/>
    </row>
    <row r="51" spans="1:15" x14ac:dyDescent="0.25">
      <c r="A51" s="24"/>
      <c r="B51" s="24"/>
      <c r="C51" s="25"/>
      <c r="D51" s="26"/>
      <c r="E51" s="26"/>
      <c r="F51" s="26"/>
      <c r="G51" s="26"/>
      <c r="H51" s="26"/>
      <c r="I51" s="26"/>
      <c r="J51" s="26"/>
      <c r="K51" s="26"/>
      <c r="L51" s="27"/>
      <c r="M51" s="28"/>
      <c r="N51" s="28"/>
      <c r="O51" s="28"/>
    </row>
    <row r="52" spans="1:15" x14ac:dyDescent="0.25">
      <c r="A52" s="24"/>
      <c r="B52" s="24"/>
      <c r="C52" s="25"/>
      <c r="D52" s="26"/>
      <c r="E52" s="26"/>
      <c r="F52" s="26"/>
      <c r="G52" s="26"/>
      <c r="H52" s="26"/>
      <c r="I52" s="26"/>
      <c r="J52" s="26"/>
      <c r="K52" s="26"/>
      <c r="L52" s="27"/>
      <c r="M52" s="28"/>
      <c r="N52" s="28"/>
      <c r="O52" s="28"/>
    </row>
    <row r="53" spans="1:15" x14ac:dyDescent="0.25">
      <c r="A53" s="24"/>
      <c r="B53" s="24"/>
      <c r="C53" s="25"/>
      <c r="D53" s="26"/>
      <c r="E53" s="26"/>
      <c r="F53" s="26"/>
      <c r="G53" s="26"/>
      <c r="H53" s="26"/>
      <c r="I53" s="26"/>
      <c r="J53" s="26"/>
      <c r="K53" s="26"/>
      <c r="L53" s="27"/>
      <c r="M53" s="28"/>
      <c r="N53" s="28"/>
      <c r="O53" s="28"/>
    </row>
    <row r="54" spans="1:15" x14ac:dyDescent="0.25">
      <c r="A54" s="24"/>
      <c r="B54" s="24"/>
      <c r="C54" s="25"/>
      <c r="D54" s="26"/>
      <c r="E54" s="26"/>
      <c r="F54" s="26"/>
      <c r="G54" s="26"/>
      <c r="H54" s="26"/>
      <c r="I54" s="26"/>
      <c r="J54" s="26"/>
      <c r="K54" s="26"/>
      <c r="L54" s="27"/>
      <c r="M54" s="28"/>
      <c r="N54" s="28"/>
      <c r="O54" s="28"/>
    </row>
    <row r="55" spans="1:15" s="19" customFormat="1" x14ac:dyDescent="0.25">
      <c r="A55" s="24"/>
      <c r="B55" s="24"/>
      <c r="C55" s="25"/>
      <c r="D55" s="26"/>
      <c r="E55" s="26"/>
      <c r="F55" s="26"/>
      <c r="G55" s="26"/>
      <c r="H55" s="26"/>
      <c r="I55" s="26"/>
      <c r="J55" s="26"/>
      <c r="K55" s="26"/>
      <c r="L55" s="27"/>
      <c r="M55" s="28"/>
      <c r="N55" s="28"/>
      <c r="O55" s="28"/>
    </row>
    <row r="56" spans="1:15" x14ac:dyDescent="0.25">
      <c r="A56" s="24"/>
      <c r="B56" s="24"/>
      <c r="C56" s="25"/>
      <c r="D56" s="26"/>
      <c r="E56" s="26"/>
      <c r="F56" s="26"/>
      <c r="G56" s="26"/>
      <c r="H56" s="26"/>
      <c r="I56" s="26"/>
      <c r="J56" s="26"/>
      <c r="K56" s="26"/>
      <c r="L56" s="27"/>
      <c r="M56" s="28"/>
      <c r="N56" s="28"/>
      <c r="O56" s="28"/>
    </row>
    <row r="57" spans="1:15" s="23" customFormat="1" x14ac:dyDescent="0.25">
      <c r="A57" s="24"/>
      <c r="B57" s="24"/>
      <c r="C57" s="25"/>
      <c r="D57" s="26"/>
      <c r="E57" s="26"/>
      <c r="F57" s="26"/>
      <c r="G57" s="26"/>
      <c r="H57" s="26"/>
      <c r="I57" s="26"/>
      <c r="J57" s="26"/>
      <c r="K57" s="26"/>
      <c r="L57" s="27"/>
      <c r="M57" s="28"/>
      <c r="N57" s="28"/>
      <c r="O57" s="28"/>
    </row>
    <row r="58" spans="1:15" x14ac:dyDescent="0.25">
      <c r="A58" s="24"/>
      <c r="B58" s="24"/>
      <c r="C58" s="25"/>
      <c r="D58" s="26"/>
      <c r="E58" s="26"/>
      <c r="F58" s="26"/>
      <c r="G58" s="26"/>
      <c r="H58" s="26"/>
      <c r="I58" s="26"/>
      <c r="J58" s="26"/>
      <c r="K58" s="26"/>
      <c r="L58" s="27"/>
      <c r="M58" s="28"/>
      <c r="N58" s="28"/>
      <c r="O58" s="28"/>
    </row>
    <row r="59" spans="1:15" x14ac:dyDescent="0.25">
      <c r="A59" s="24"/>
      <c r="B59" s="24"/>
      <c r="C59" s="25"/>
      <c r="D59" s="26"/>
      <c r="E59" s="26"/>
      <c r="F59" s="26"/>
      <c r="G59" s="26"/>
      <c r="H59" s="26"/>
      <c r="I59" s="26"/>
      <c r="J59" s="26"/>
      <c r="K59" s="26"/>
      <c r="L59" s="27"/>
      <c r="M59" s="28"/>
      <c r="N59" s="28"/>
      <c r="O59" s="28"/>
    </row>
    <row r="60" spans="1:15" x14ac:dyDescent="0.25">
      <c r="A60" s="24"/>
      <c r="B60" s="24"/>
      <c r="C60" s="25"/>
      <c r="D60" s="26"/>
      <c r="E60" s="26"/>
      <c r="F60" s="26"/>
      <c r="G60" s="26"/>
      <c r="H60" s="26"/>
      <c r="I60" s="26"/>
      <c r="J60" s="26"/>
      <c r="K60" s="26"/>
      <c r="L60" s="27"/>
      <c r="M60" s="28"/>
      <c r="N60" s="28"/>
      <c r="O60" s="28"/>
    </row>
    <row r="61" spans="1:15" x14ac:dyDescent="0.25">
      <c r="A61" s="24"/>
      <c r="B61" s="24"/>
      <c r="C61" s="25"/>
      <c r="D61" s="26"/>
      <c r="E61" s="26"/>
      <c r="F61" s="26"/>
      <c r="G61" s="26"/>
      <c r="H61" s="26"/>
      <c r="I61" s="26"/>
      <c r="J61" s="26"/>
      <c r="K61" s="26"/>
      <c r="L61" s="27"/>
      <c r="M61" s="28"/>
      <c r="N61" s="28"/>
      <c r="O61" s="28"/>
    </row>
    <row r="62" spans="1:15" x14ac:dyDescent="0.25">
      <c r="A62" s="24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7"/>
      <c r="M62" s="28"/>
      <c r="N62" s="28"/>
      <c r="O62" s="28"/>
    </row>
    <row r="63" spans="1:15" x14ac:dyDescent="0.25">
      <c r="A63" s="24"/>
      <c r="B63" s="24"/>
      <c r="C63" s="25"/>
      <c r="D63" s="26"/>
      <c r="E63" s="26"/>
      <c r="F63" s="26"/>
      <c r="G63" s="26"/>
      <c r="H63" s="26"/>
      <c r="I63" s="26"/>
      <c r="J63" s="26"/>
      <c r="K63" s="26"/>
      <c r="L63" s="27"/>
      <c r="M63" s="28"/>
      <c r="N63" s="28"/>
      <c r="O63" s="28"/>
    </row>
    <row r="64" spans="1:15" s="19" customFormat="1" x14ac:dyDescent="0.25">
      <c r="A64" s="24"/>
      <c r="B64" s="24"/>
      <c r="C64" s="25"/>
      <c r="D64" s="26"/>
      <c r="E64" s="26"/>
      <c r="F64" s="26"/>
      <c r="G64" s="26"/>
      <c r="H64" s="26"/>
      <c r="I64" s="26"/>
      <c r="J64" s="26"/>
      <c r="K64" s="26"/>
      <c r="L64" s="27"/>
      <c r="M64" s="28"/>
      <c r="N64" s="28"/>
      <c r="O64" s="28"/>
    </row>
    <row r="65" spans="1:15" s="23" customFormat="1" x14ac:dyDescent="0.25">
      <c r="A65" s="24"/>
      <c r="B65" s="24"/>
      <c r="C65" s="25"/>
      <c r="D65" s="26"/>
      <c r="E65" s="26"/>
      <c r="F65" s="26"/>
      <c r="G65" s="26"/>
      <c r="H65" s="26"/>
      <c r="I65" s="26"/>
      <c r="J65" s="26"/>
      <c r="K65" s="26"/>
      <c r="L65" s="27"/>
      <c r="M65" s="28"/>
      <c r="N65" s="28"/>
      <c r="O65" s="28"/>
    </row>
    <row r="66" spans="1:15" x14ac:dyDescent="0.25">
      <c r="A66" s="24"/>
      <c r="B66" s="24"/>
      <c r="C66" s="25"/>
      <c r="D66" s="26"/>
      <c r="E66" s="26"/>
      <c r="F66" s="26"/>
      <c r="G66" s="26"/>
      <c r="H66" s="26"/>
      <c r="I66" s="26"/>
      <c r="J66" s="26"/>
      <c r="K66" s="26"/>
      <c r="L66" s="27"/>
      <c r="M66" s="28"/>
      <c r="N66" s="28"/>
      <c r="O66" s="28"/>
    </row>
    <row r="67" spans="1:15" x14ac:dyDescent="0.25">
      <c r="A67" s="24"/>
      <c r="B67" s="24"/>
      <c r="C67" s="25"/>
      <c r="D67" s="26"/>
      <c r="E67" s="26"/>
      <c r="F67" s="26"/>
      <c r="G67" s="26"/>
      <c r="H67" s="26"/>
      <c r="I67" s="26"/>
      <c r="J67" s="26"/>
      <c r="K67" s="26"/>
      <c r="L67" s="27"/>
      <c r="M67" s="28"/>
      <c r="N67" s="28"/>
      <c r="O67" s="28"/>
    </row>
    <row r="68" spans="1:15" x14ac:dyDescent="0.25">
      <c r="A68" s="24"/>
      <c r="B68" s="24"/>
      <c r="C68" s="25"/>
      <c r="D68" s="26"/>
      <c r="E68" s="26"/>
      <c r="F68" s="26"/>
      <c r="G68" s="26"/>
      <c r="H68" s="26"/>
      <c r="I68" s="26"/>
      <c r="J68" s="26"/>
      <c r="K68" s="26"/>
      <c r="L68" s="27"/>
      <c r="M68" s="28"/>
      <c r="N68" s="28"/>
      <c r="O68" s="28"/>
    </row>
    <row r="69" spans="1:15" x14ac:dyDescent="0.25">
      <c r="A69" s="24"/>
      <c r="B69" s="24"/>
      <c r="C69" s="25"/>
      <c r="D69" s="26"/>
      <c r="E69" s="26"/>
      <c r="F69" s="26"/>
      <c r="G69" s="26"/>
      <c r="H69" s="26"/>
      <c r="I69" s="26"/>
      <c r="J69" s="26"/>
      <c r="K69" s="26"/>
      <c r="L69" s="27"/>
      <c r="M69" s="28"/>
      <c r="N69" s="28"/>
      <c r="O69" s="28"/>
    </row>
    <row r="70" spans="1:15" x14ac:dyDescent="0.25">
      <c r="A70" s="24"/>
      <c r="B70" s="24"/>
      <c r="C70" s="25"/>
      <c r="D70" s="26"/>
      <c r="E70" s="26"/>
      <c r="F70" s="26"/>
      <c r="G70" s="26"/>
      <c r="H70" s="26"/>
      <c r="I70" s="26"/>
      <c r="J70" s="26"/>
      <c r="K70" s="26"/>
      <c r="L70" s="27"/>
      <c r="M70" s="28"/>
      <c r="N70" s="28"/>
      <c r="O70" s="28"/>
    </row>
    <row r="71" spans="1:15" x14ac:dyDescent="0.25">
      <c r="A71" s="24"/>
      <c r="B71" s="24"/>
      <c r="C71" s="25"/>
      <c r="D71" s="26"/>
      <c r="E71" s="26"/>
      <c r="F71" s="26"/>
      <c r="G71" s="26"/>
      <c r="H71" s="26"/>
      <c r="I71" s="26"/>
      <c r="J71" s="26"/>
      <c r="K71" s="26"/>
      <c r="L71" s="27"/>
      <c r="M71" s="28"/>
      <c r="N71" s="28"/>
      <c r="O71" s="28"/>
    </row>
    <row r="72" spans="1:15" x14ac:dyDescent="0.25">
      <c r="A72" s="24"/>
      <c r="B72" s="24"/>
      <c r="C72" s="25"/>
      <c r="D72" s="26"/>
      <c r="E72" s="26"/>
      <c r="F72" s="26"/>
      <c r="G72" s="26"/>
      <c r="H72" s="26"/>
      <c r="I72" s="26"/>
      <c r="J72" s="26"/>
      <c r="K72" s="26"/>
      <c r="L72" s="27"/>
      <c r="M72" s="28"/>
      <c r="N72" s="28"/>
      <c r="O72" s="28"/>
    </row>
    <row r="73" spans="1:15" s="23" customFormat="1" x14ac:dyDescent="0.25">
      <c r="A73" s="24"/>
      <c r="B73" s="24"/>
      <c r="C73" s="25"/>
      <c r="D73" s="26"/>
      <c r="E73" s="26"/>
      <c r="F73" s="26"/>
      <c r="G73" s="26"/>
      <c r="H73" s="26"/>
      <c r="I73" s="26"/>
      <c r="J73" s="26"/>
      <c r="K73" s="26"/>
      <c r="L73" s="27"/>
      <c r="M73" s="28"/>
      <c r="N73" s="28"/>
      <c r="O73" s="28"/>
    </row>
    <row r="74" spans="1:15" s="19" customFormat="1" x14ac:dyDescent="0.25">
      <c r="A74" s="24"/>
      <c r="B74" s="24"/>
      <c r="C74" s="25"/>
      <c r="D74" s="26"/>
      <c r="E74" s="26"/>
      <c r="F74" s="26"/>
      <c r="G74" s="26"/>
      <c r="H74" s="26"/>
      <c r="I74" s="26"/>
      <c r="J74" s="26"/>
      <c r="K74" s="26"/>
      <c r="L74" s="27"/>
      <c r="M74" s="28"/>
      <c r="N74" s="28"/>
      <c r="O74" s="28"/>
    </row>
    <row r="75" spans="1:15" x14ac:dyDescent="0.25">
      <c r="A75" s="24"/>
      <c r="B75" s="24"/>
      <c r="C75" s="25"/>
      <c r="D75" s="26"/>
      <c r="E75" s="26"/>
      <c r="F75" s="26"/>
      <c r="G75" s="26"/>
      <c r="H75" s="26"/>
      <c r="I75" s="26"/>
      <c r="J75" s="26"/>
      <c r="K75" s="26"/>
      <c r="L75" s="27"/>
      <c r="M75" s="28"/>
      <c r="N75" s="28"/>
      <c r="O75" s="28"/>
    </row>
    <row r="76" spans="1:15" x14ac:dyDescent="0.25">
      <c r="A76" s="24"/>
      <c r="B76" s="24"/>
      <c r="C76" s="25"/>
      <c r="D76" s="26"/>
      <c r="E76" s="26"/>
      <c r="F76" s="26"/>
      <c r="G76" s="26"/>
      <c r="H76" s="26"/>
      <c r="I76" s="26"/>
      <c r="J76" s="26"/>
      <c r="K76" s="26"/>
      <c r="L76" s="27"/>
      <c r="M76" s="28"/>
      <c r="N76" s="28"/>
      <c r="O76" s="28"/>
    </row>
    <row r="77" spans="1:15" x14ac:dyDescent="0.25">
      <c r="A77" s="24"/>
      <c r="B77" s="24"/>
      <c r="C77" s="25"/>
      <c r="D77" s="26"/>
      <c r="E77" s="26"/>
      <c r="F77" s="26"/>
      <c r="G77" s="26"/>
      <c r="H77" s="26"/>
      <c r="I77" s="26"/>
      <c r="J77" s="26"/>
      <c r="K77" s="26"/>
      <c r="L77" s="27"/>
      <c r="M77" s="28"/>
      <c r="N77" s="28"/>
      <c r="O77" s="28"/>
    </row>
    <row r="78" spans="1:15" x14ac:dyDescent="0.25">
      <c r="A78" s="24"/>
      <c r="B78" s="24"/>
      <c r="C78" s="25"/>
      <c r="D78" s="26"/>
      <c r="E78" s="26"/>
      <c r="F78" s="26"/>
      <c r="G78" s="26"/>
      <c r="H78" s="26"/>
      <c r="I78" s="26"/>
      <c r="J78" s="26"/>
      <c r="K78" s="26"/>
      <c r="L78" s="27"/>
      <c r="M78" s="28"/>
      <c r="N78" s="28"/>
      <c r="O78" s="28"/>
    </row>
    <row r="79" spans="1:15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7"/>
      <c r="M79" s="28"/>
      <c r="N79" s="28"/>
      <c r="O79" s="28"/>
    </row>
    <row r="80" spans="1:15" x14ac:dyDescent="0.25">
      <c r="A80" s="24"/>
      <c r="B80" s="24"/>
      <c r="C80" s="25"/>
      <c r="D80" s="26"/>
      <c r="E80" s="26"/>
      <c r="F80" s="26"/>
      <c r="G80" s="26"/>
      <c r="H80" s="26"/>
      <c r="I80" s="26"/>
      <c r="J80" s="26"/>
      <c r="K80" s="26"/>
      <c r="L80" s="27"/>
      <c r="M80" s="28"/>
      <c r="N80" s="28"/>
      <c r="O80" s="28"/>
    </row>
    <row r="81" spans="1:15" s="23" customFormat="1" x14ac:dyDescent="0.25">
      <c r="A81" s="24"/>
      <c r="B81" s="24"/>
      <c r="C81" s="25"/>
      <c r="D81" s="26"/>
      <c r="E81" s="26"/>
      <c r="F81" s="26"/>
      <c r="G81" s="26"/>
      <c r="H81" s="26"/>
      <c r="I81" s="26"/>
      <c r="J81" s="26"/>
      <c r="K81" s="26"/>
      <c r="L81" s="27"/>
      <c r="M81" s="28"/>
      <c r="N81" s="28"/>
      <c r="O81" s="28"/>
    </row>
    <row r="82" spans="1:15" x14ac:dyDescent="0.25">
      <c r="A82" s="24"/>
      <c r="B82" s="24"/>
      <c r="C82" s="25"/>
      <c r="D82" s="26"/>
      <c r="E82" s="26"/>
      <c r="F82" s="26"/>
      <c r="G82" s="26"/>
      <c r="H82" s="26"/>
      <c r="I82" s="26"/>
      <c r="J82" s="26"/>
      <c r="K82" s="26"/>
      <c r="L82" s="27"/>
      <c r="M82" s="28"/>
      <c r="N82" s="28"/>
      <c r="O82" s="28"/>
    </row>
    <row r="83" spans="1:15" s="19" customFormat="1" x14ac:dyDescent="0.25">
      <c r="A83" s="24"/>
      <c r="B83" s="24"/>
      <c r="C83" s="25"/>
      <c r="D83" s="26"/>
      <c r="E83" s="26"/>
      <c r="F83" s="26"/>
      <c r="G83" s="26"/>
      <c r="H83" s="26"/>
      <c r="I83" s="26"/>
      <c r="J83" s="26"/>
      <c r="K83" s="26"/>
      <c r="L83" s="27"/>
      <c r="M83" s="28"/>
      <c r="N83" s="28"/>
      <c r="O83" s="28"/>
    </row>
    <row r="84" spans="1:15" x14ac:dyDescent="0.25">
      <c r="A84" s="24"/>
      <c r="B84" s="24"/>
      <c r="C84" s="25"/>
      <c r="D84" s="26"/>
      <c r="E84" s="26"/>
      <c r="F84" s="26"/>
      <c r="G84" s="26"/>
      <c r="H84" s="26"/>
      <c r="I84" s="26"/>
      <c r="J84" s="26"/>
      <c r="K84" s="26"/>
      <c r="L84" s="27"/>
      <c r="M84" s="28"/>
      <c r="N84" s="28"/>
      <c r="O84" s="28"/>
    </row>
    <row r="85" spans="1:15" x14ac:dyDescent="0.25">
      <c r="A85" s="24"/>
      <c r="B85" s="24"/>
      <c r="C85" s="25"/>
      <c r="D85" s="26"/>
      <c r="E85" s="26"/>
      <c r="F85" s="26"/>
      <c r="G85" s="26"/>
      <c r="H85" s="26"/>
      <c r="I85" s="26"/>
      <c r="J85" s="26"/>
      <c r="K85" s="26"/>
      <c r="L85" s="27"/>
      <c r="M85" s="28"/>
      <c r="N85" s="28"/>
      <c r="O85" s="28"/>
    </row>
    <row r="86" spans="1:15" x14ac:dyDescent="0.25">
      <c r="A86" s="24"/>
      <c r="B86" s="24"/>
      <c r="C86" s="25"/>
      <c r="D86" s="26"/>
      <c r="E86" s="26"/>
      <c r="F86" s="26"/>
      <c r="G86" s="26"/>
      <c r="H86" s="26"/>
      <c r="I86" s="26"/>
      <c r="J86" s="26"/>
      <c r="K86" s="26"/>
      <c r="L86" s="27"/>
      <c r="M86" s="28"/>
      <c r="N86" s="28"/>
      <c r="O86" s="28"/>
    </row>
    <row r="87" spans="1:15" x14ac:dyDescent="0.25">
      <c r="A87" s="24"/>
      <c r="B87" s="24"/>
      <c r="C87" s="25"/>
      <c r="D87" s="26"/>
      <c r="E87" s="26"/>
      <c r="F87" s="26"/>
      <c r="G87" s="26"/>
      <c r="H87" s="26"/>
      <c r="I87" s="26"/>
      <c r="J87" s="26"/>
      <c r="K87" s="26"/>
      <c r="L87" s="27"/>
      <c r="M87" s="28"/>
      <c r="N87" s="28"/>
      <c r="O87" s="28"/>
    </row>
    <row r="88" spans="1:15" x14ac:dyDescent="0.25">
      <c r="A88" s="24"/>
      <c r="B88" s="24"/>
      <c r="C88" s="25"/>
      <c r="D88" s="26"/>
      <c r="E88" s="26"/>
      <c r="F88" s="26"/>
      <c r="G88" s="26"/>
      <c r="H88" s="26"/>
      <c r="I88" s="26"/>
      <c r="J88" s="26"/>
      <c r="K88" s="26"/>
      <c r="L88" s="27"/>
      <c r="M88" s="28"/>
      <c r="N88" s="28"/>
      <c r="O88" s="28"/>
    </row>
    <row r="89" spans="1:15" s="23" customFormat="1" x14ac:dyDescent="0.25">
      <c r="A89" s="24"/>
      <c r="B89" s="24"/>
      <c r="C89" s="25"/>
      <c r="D89" s="26"/>
      <c r="E89" s="26"/>
      <c r="F89" s="26"/>
      <c r="G89" s="26"/>
      <c r="H89" s="26"/>
      <c r="I89" s="26"/>
      <c r="J89" s="26"/>
      <c r="K89" s="26"/>
      <c r="L89" s="27"/>
      <c r="M89" s="28"/>
      <c r="N89" s="28"/>
      <c r="O89" s="28"/>
    </row>
    <row r="90" spans="1:15" x14ac:dyDescent="0.25">
      <c r="A90" s="24"/>
      <c r="B90" s="24"/>
      <c r="C90" s="25"/>
      <c r="D90" s="26"/>
      <c r="E90" s="26"/>
      <c r="F90" s="26"/>
      <c r="G90" s="26"/>
      <c r="H90" s="26"/>
      <c r="I90" s="26"/>
      <c r="J90" s="26"/>
      <c r="K90" s="26"/>
      <c r="L90" s="27"/>
      <c r="M90" s="28"/>
      <c r="N90" s="28"/>
      <c r="O90" s="28"/>
    </row>
    <row r="91" spans="1:15" x14ac:dyDescent="0.25">
      <c r="A91" s="24"/>
      <c r="B91" s="24"/>
      <c r="C91" s="25"/>
      <c r="D91" s="26"/>
      <c r="E91" s="26"/>
      <c r="F91" s="26"/>
      <c r="G91" s="26"/>
      <c r="H91" s="26"/>
      <c r="I91" s="26"/>
      <c r="J91" s="26"/>
      <c r="K91" s="26"/>
      <c r="L91" s="27"/>
      <c r="M91" s="28"/>
      <c r="N91" s="28"/>
      <c r="O91" s="28"/>
    </row>
    <row r="92" spans="1:15" s="19" customFormat="1" x14ac:dyDescent="0.25">
      <c r="A92" s="24"/>
      <c r="B92" s="24"/>
      <c r="C92" s="25"/>
      <c r="D92" s="26"/>
      <c r="E92" s="26"/>
      <c r="F92" s="26"/>
      <c r="G92" s="26"/>
      <c r="H92" s="26"/>
      <c r="I92" s="26"/>
      <c r="J92" s="26"/>
      <c r="K92" s="26"/>
      <c r="L92" s="27"/>
      <c r="M92" s="28"/>
      <c r="N92" s="28"/>
      <c r="O92" s="28"/>
    </row>
    <row r="93" spans="1:15" x14ac:dyDescent="0.25">
      <c r="A93" s="24"/>
      <c r="B93" s="24"/>
      <c r="C93" s="25"/>
      <c r="D93" s="26"/>
      <c r="E93" s="26"/>
      <c r="F93" s="26"/>
      <c r="G93" s="26"/>
      <c r="H93" s="26"/>
      <c r="I93" s="26"/>
      <c r="J93" s="26"/>
      <c r="K93" s="26"/>
      <c r="L93" s="27"/>
      <c r="M93" s="28"/>
      <c r="N93" s="28"/>
      <c r="O93" s="28"/>
    </row>
    <row r="94" spans="1:15" x14ac:dyDescent="0.25">
      <c r="A94" s="24"/>
      <c r="B94" s="24"/>
      <c r="C94" s="25"/>
      <c r="D94" s="26"/>
      <c r="E94" s="26"/>
      <c r="F94" s="26"/>
      <c r="G94" s="26"/>
      <c r="H94" s="26"/>
      <c r="I94" s="26"/>
      <c r="J94" s="26"/>
      <c r="K94" s="26"/>
      <c r="L94" s="27"/>
      <c r="M94" s="28"/>
      <c r="N94" s="28"/>
      <c r="O94" s="28"/>
    </row>
    <row r="95" spans="1:15" x14ac:dyDescent="0.25">
      <c r="A95" s="24"/>
      <c r="B95" s="24"/>
      <c r="C95" s="25"/>
      <c r="D95" s="26"/>
      <c r="E95" s="26"/>
      <c r="F95" s="26"/>
      <c r="G95" s="26"/>
      <c r="H95" s="26"/>
      <c r="I95" s="26"/>
      <c r="J95" s="26"/>
      <c r="K95" s="26"/>
      <c r="L95" s="27"/>
      <c r="M95" s="28"/>
      <c r="N95" s="28"/>
      <c r="O95" s="28"/>
    </row>
    <row r="96" spans="1:15" x14ac:dyDescent="0.25">
      <c r="A96" s="24"/>
      <c r="B96" s="24"/>
      <c r="C96" s="25"/>
      <c r="D96" s="26"/>
      <c r="E96" s="26"/>
      <c r="F96" s="26"/>
      <c r="G96" s="26"/>
      <c r="H96" s="26"/>
      <c r="I96" s="26"/>
      <c r="J96" s="26"/>
      <c r="K96" s="26"/>
      <c r="L96" s="27"/>
      <c r="M96" s="28"/>
      <c r="N96" s="28"/>
      <c r="O96" s="28"/>
    </row>
    <row r="97" spans="1:15" x14ac:dyDescent="0.25">
      <c r="A97" s="24"/>
      <c r="B97" s="24"/>
      <c r="C97" s="25"/>
      <c r="D97" s="26"/>
      <c r="E97" s="26"/>
      <c r="F97" s="26"/>
      <c r="G97" s="26"/>
      <c r="H97" s="26"/>
      <c r="I97" s="26"/>
      <c r="J97" s="26"/>
      <c r="K97" s="26"/>
      <c r="L97" s="27"/>
      <c r="M97" s="28"/>
      <c r="N97" s="28"/>
      <c r="O97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1"/>
  <sheetViews>
    <sheetView tabSelected="1" workbookViewId="0">
      <selection activeCell="M1" sqref="M1"/>
    </sheetView>
  </sheetViews>
  <sheetFormatPr defaultRowHeight="15" x14ac:dyDescent="0.25"/>
  <cols>
    <col min="1" max="1" width="11.7109375" customWidth="1"/>
    <col min="2" max="2" width="10.7109375" style="27" customWidth="1"/>
    <col min="3" max="9" width="10.7109375" customWidth="1"/>
    <col min="12" max="12" width="9.140625" style="18"/>
    <col min="13" max="16" width="9.140625" style="29" customWidth="1"/>
    <col min="17" max="17" width="9.140625" style="5" customWidth="1"/>
    <col min="18" max="23" width="9.140625" style="29" customWidth="1"/>
    <col min="24" max="27" width="9.140625" style="29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ALL PRIVATE SCHOOLS</v>
      </c>
      <c r="B1" s="27"/>
      <c r="L1" s="18"/>
      <c r="M1" s="32">
        <v>1</v>
      </c>
      <c r="N1" s="29">
        <f>2+8*($M$1-1)</f>
        <v>2</v>
      </c>
      <c r="O1" s="29" t="s">
        <v>23</v>
      </c>
      <c r="P1" s="29" t="s">
        <v>24</v>
      </c>
      <c r="Q1" s="29" t="s">
        <v>25</v>
      </c>
      <c r="R1" s="29" t="s">
        <v>26</v>
      </c>
      <c r="S1" s="29" t="s">
        <v>27</v>
      </c>
      <c r="T1" s="29" t="s">
        <v>28</v>
      </c>
      <c r="U1" s="29" t="s">
        <v>29</v>
      </c>
      <c r="V1" s="29" t="s">
        <v>30</v>
      </c>
      <c r="W1" s="29" t="s">
        <v>31</v>
      </c>
      <c r="X1" s="29" t="s">
        <v>42</v>
      </c>
      <c r="Y1" s="29" t="s">
        <v>43</v>
      </c>
      <c r="Z1" s="29" t="s">
        <v>44</v>
      </c>
      <c r="AA1" s="29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2013 and 2014, School Percentile Distribution")</f>
        <v>Table 1a. College Enrollment Rates in the First Fall after High School Graduation for Classes 2013 and 2014,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9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9"/>
      <c r="N3" s="29"/>
      <c r="O3" s="29"/>
      <c r="P3" s="29"/>
      <c r="Q3" s="5"/>
      <c r="R3" s="29"/>
      <c r="S3" s="29"/>
      <c r="T3" s="29"/>
      <c r="U3" s="29"/>
      <c r="V3" s="29"/>
      <c r="W3" s="29"/>
      <c r="X3" s="29"/>
      <c r="Y3" s="29"/>
      <c r="Z3" s="29"/>
      <c r="AA3" s="29"/>
      <c r="AB3" s="20"/>
      <c r="AC3" s="20"/>
    </row>
    <row r="4" spans="1:30" s="18" customFormat="1" ht="15.75" thickBot="1" x14ac:dyDescent="0.3">
      <c r="A4" s="14">
        <f ca="1">INDIRECT(CONCATENATE("'ALL DATA'!",O$1,$N4))</f>
        <v>2013</v>
      </c>
      <c r="B4" s="15">
        <f ca="1">INDIRECT(CONCATENATE("'ALL DATA'!",X$1,$N4))</f>
        <v>244</v>
      </c>
      <c r="C4" s="16">
        <f t="shared" ref="C4:E5" ca="1" si="0">INDIRECT(CONCATENATE("'ALL DATA'!",Y$1,$N4))</f>
        <v>0.82097069597069594</v>
      </c>
      <c r="D4" s="16">
        <f t="shared" ca="1" si="0"/>
        <v>0.88741197183098586</v>
      </c>
      <c r="E4" s="16">
        <f t="shared" ca="1" si="0"/>
        <v>0.91776486908271204</v>
      </c>
      <c r="M4" s="29"/>
      <c r="N4" s="29">
        <f>2+8*($M$1-1)</f>
        <v>2</v>
      </c>
      <c r="O4" s="29"/>
      <c r="P4" s="29"/>
      <c r="Q4" s="5"/>
      <c r="R4" s="29"/>
      <c r="S4" s="29"/>
      <c r="T4" s="29"/>
      <c r="U4" s="29"/>
      <c r="V4" s="29"/>
      <c r="W4" s="29"/>
      <c r="X4" s="29"/>
      <c r="Y4" s="29"/>
      <c r="Z4" s="29"/>
      <c r="AA4" s="29"/>
      <c r="AB4" s="20"/>
      <c r="AC4" s="20"/>
    </row>
    <row r="5" spans="1:30" s="18" customFormat="1" ht="15.75" thickBot="1" x14ac:dyDescent="0.3">
      <c r="A5" s="14">
        <f ca="1">INDIRECT(CONCATENATE("'ALL DATA'!",O$1,$N5))</f>
        <v>2014</v>
      </c>
      <c r="B5" s="15">
        <f ca="1">INDIRECT(CONCATENATE("'ALL DATA'!",X$1,$N5))</f>
        <v>194</v>
      </c>
      <c r="C5" s="16">
        <f t="shared" ca="1" si="0"/>
        <v>0.80392156862745101</v>
      </c>
      <c r="D5" s="16">
        <f t="shared" ca="1" si="0"/>
        <v>0.88485924038344854</v>
      </c>
      <c r="E5" s="16">
        <f t="shared" ca="1" si="0"/>
        <v>0.92105263157894735</v>
      </c>
      <c r="M5" s="29"/>
      <c r="N5" s="29">
        <f>3+8*($M$1-1)</f>
        <v>3</v>
      </c>
      <c r="O5" s="29"/>
      <c r="P5" s="29"/>
      <c r="Q5" s="5"/>
      <c r="R5" s="29"/>
      <c r="S5" s="29"/>
      <c r="T5" s="29"/>
      <c r="U5" s="29"/>
      <c r="V5" s="29"/>
      <c r="W5" s="29"/>
      <c r="X5" s="29"/>
      <c r="Y5" s="29"/>
      <c r="Z5" s="29"/>
      <c r="AA5" s="29"/>
      <c r="AB5" s="20"/>
      <c r="AC5" s="20"/>
    </row>
    <row r="6" spans="1:30" s="18" customFormat="1" x14ac:dyDescent="0.25">
      <c r="B6" s="27"/>
      <c r="M6" s="29"/>
      <c r="N6" s="29"/>
      <c r="O6" s="29"/>
      <c r="P6" s="29"/>
      <c r="Q6" s="5"/>
      <c r="R6" s="29"/>
      <c r="S6" s="29"/>
      <c r="T6" s="29"/>
      <c r="U6" s="29"/>
      <c r="V6" s="29"/>
      <c r="W6" s="29"/>
      <c r="X6" s="29"/>
      <c r="Y6" s="29"/>
      <c r="Z6" s="29"/>
      <c r="AA6" s="29"/>
      <c r="AB6" s="20"/>
      <c r="AC6" s="20"/>
    </row>
    <row r="7" spans="1:30" s="18" customFormat="1" x14ac:dyDescent="0.25">
      <c r="B7" s="27"/>
      <c r="M7" s="29"/>
      <c r="N7" s="29"/>
      <c r="O7" s="29"/>
      <c r="P7" s="29"/>
      <c r="Q7" s="5"/>
      <c r="R7" s="29"/>
      <c r="S7" s="29"/>
      <c r="T7" s="29"/>
      <c r="U7" s="29"/>
      <c r="V7" s="29"/>
      <c r="W7" s="29"/>
      <c r="X7" s="29"/>
      <c r="Y7" s="29"/>
      <c r="Z7" s="29"/>
      <c r="AA7" s="29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2013 and 2014, Student-Weighted Totals")</f>
        <v>Table 1b. College Enrollment Rates in the First Fall after High School Graduation for Classes 2013 and 2014, Student-Weighted Totals</v>
      </c>
      <c r="B8" s="27"/>
      <c r="C8"/>
      <c r="D8"/>
      <c r="E8"/>
      <c r="F8"/>
      <c r="G8"/>
      <c r="H8"/>
      <c r="I8"/>
      <c r="J8"/>
      <c r="K8"/>
      <c r="L8" s="18"/>
      <c r="M8" s="29"/>
      <c r="N8" s="29">
        <f>1+5*($M$1-1)</f>
        <v>1</v>
      </c>
      <c r="O8" s="29"/>
      <c r="P8" s="29"/>
      <c r="Q8" s="29"/>
      <c r="R8" s="5"/>
      <c r="S8" s="29"/>
      <c r="T8" s="29"/>
      <c r="U8" s="29"/>
      <c r="V8" s="29"/>
      <c r="W8" s="29"/>
      <c r="X8" s="29"/>
      <c r="Y8" s="29"/>
      <c r="Z8" s="29"/>
      <c r="AA8" s="29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9"/>
      <c r="N9" s="30"/>
      <c r="O9" s="29"/>
      <c r="P9" s="29"/>
      <c r="Q9" s="5"/>
      <c r="R9" s="29"/>
      <c r="S9" s="29"/>
      <c r="T9" s="29"/>
      <c r="U9" s="29"/>
      <c r="V9" s="29"/>
      <c r="W9" s="29"/>
      <c r="X9" s="29"/>
      <c r="Y9" s="29"/>
      <c r="Z9" s="29"/>
      <c r="AA9" s="29"/>
      <c r="AB9" s="20"/>
      <c r="AC9" s="20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32487</v>
      </c>
      <c r="C10" s="16">
        <f t="shared" ca="1" si="1"/>
        <v>0.86480746144611687</v>
      </c>
      <c r="D10" s="16">
        <f t="shared" ca="1" si="1"/>
        <v>0.51411333764274936</v>
      </c>
      <c r="E10" s="16">
        <f t="shared" ca="1" si="1"/>
        <v>0.35069412380336751</v>
      </c>
      <c r="F10" s="16">
        <f t="shared" ca="1" si="1"/>
        <v>9.6869517037584271E-2</v>
      </c>
      <c r="G10" s="16">
        <f t="shared" ca="1" si="1"/>
        <v>0.76793794440853269</v>
      </c>
      <c r="H10" s="16">
        <f t="shared" ca="1" si="1"/>
        <v>0.54812694308492627</v>
      </c>
      <c r="I10" s="16">
        <f t="shared" ca="1" si="1"/>
        <v>0.31668051836119065</v>
      </c>
      <c r="J10" s="1"/>
      <c r="K10" s="1"/>
      <c r="N10" s="29">
        <f>2+8*($M$1-1)</f>
        <v>2</v>
      </c>
    </row>
    <row r="11" spans="1:30" s="4" customFormat="1" ht="15.75" thickBot="1" x14ac:dyDescent="0.3">
      <c r="A11" s="14">
        <f ca="1">INDIRECT(CONCATENATE("'All DATA'!",O$1,$N11))</f>
        <v>2014</v>
      </c>
      <c r="B11" s="15">
        <f t="shared" ca="1" si="1"/>
        <v>26334</v>
      </c>
      <c r="C11" s="16">
        <f t="shared" ca="1" si="1"/>
        <v>0.85896559580770104</v>
      </c>
      <c r="D11" s="16">
        <f t="shared" ca="1" si="1"/>
        <v>0.51982228298017774</v>
      </c>
      <c r="E11" s="16">
        <f t="shared" ca="1" si="1"/>
        <v>0.33914331282752336</v>
      </c>
      <c r="F11" s="16">
        <f t="shared" ca="1" si="1"/>
        <v>0.10025062656641603</v>
      </c>
      <c r="G11" s="16">
        <f t="shared" ca="1" si="1"/>
        <v>0.75871496924128501</v>
      </c>
      <c r="H11" s="16">
        <f t="shared" ca="1" si="1"/>
        <v>0.55149236728184092</v>
      </c>
      <c r="I11" s="16">
        <f t="shared" ca="1" si="1"/>
        <v>0.30747322852586012</v>
      </c>
      <c r="J11" s="1"/>
      <c r="K11" s="1"/>
      <c r="L11" s="18"/>
      <c r="M11" s="29"/>
      <c r="N11" s="29">
        <f>3+8*($M$1-1)</f>
        <v>3</v>
      </c>
      <c r="O11" s="30"/>
      <c r="P11" s="30"/>
      <c r="Q11" s="30"/>
      <c r="R11" s="30"/>
      <c r="S11" s="30"/>
      <c r="T11" s="31"/>
      <c r="U11" s="30"/>
      <c r="V11" s="30"/>
      <c r="W11" s="30"/>
      <c r="X11" s="30"/>
      <c r="Y11" s="30"/>
      <c r="Z11" s="30"/>
      <c r="AA11" s="30"/>
      <c r="AB11" s="21"/>
      <c r="AC11" s="21"/>
    </row>
    <row r="12" spans="1:30" s="1" customFormat="1" x14ac:dyDescent="0.25">
      <c r="B12" s="27"/>
      <c r="L12" s="18"/>
      <c r="M12" s="29"/>
      <c r="N12" s="29"/>
      <c r="O12" s="29"/>
      <c r="P12" s="29"/>
      <c r="Q12" s="29"/>
      <c r="R12" s="29"/>
      <c r="S12" s="5"/>
      <c r="T12" s="29"/>
      <c r="U12" s="29"/>
      <c r="V12" s="29"/>
      <c r="W12" s="29"/>
      <c r="X12" s="29"/>
      <c r="Y12" s="29"/>
      <c r="Z12" s="29"/>
      <c r="AA12" s="29"/>
      <c r="AB12" s="20"/>
      <c r="AC12" s="20"/>
    </row>
    <row r="13" spans="1:30" s="1" customFormat="1" x14ac:dyDescent="0.25">
      <c r="A13"/>
      <c r="B13" s="27"/>
      <c r="C13"/>
      <c r="D13"/>
      <c r="E13"/>
      <c r="F13"/>
      <c r="G13"/>
      <c r="H13"/>
      <c r="I13"/>
      <c r="L13" s="18"/>
      <c r="M13" s="29"/>
      <c r="N13" s="29"/>
      <c r="O13" s="29"/>
      <c r="P13" s="29"/>
      <c r="Q13" s="29"/>
      <c r="R13" s="5"/>
      <c r="S13" s="29"/>
      <c r="T13" s="29"/>
      <c r="U13" s="29"/>
      <c r="V13" s="29"/>
      <c r="W13" s="29"/>
      <c r="X13" s="29"/>
      <c r="Y13" s="29"/>
      <c r="Z13" s="29"/>
      <c r="AA13" s="29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2013 and 2014, Student-Weighted Totals</v>
      </c>
      <c r="Q14" s="29"/>
      <c r="U14" s="5"/>
    </row>
    <row r="15" spans="1:30" x14ac:dyDescent="0.25">
      <c r="Q15" s="29"/>
      <c r="X15" s="5"/>
    </row>
    <row r="34" spans="1:29" s="18" customFormat="1" x14ac:dyDescent="0.25">
      <c r="B34" s="27"/>
      <c r="M34" s="29"/>
      <c r="N34" s="29"/>
      <c r="O34" s="29"/>
      <c r="P34" s="29"/>
      <c r="Q34" s="5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2012 and 2013, School Percentile Distribution")</f>
        <v>Table 2a. College Enrollment Rates in the First Year after High School Graduation for Classes 2012 and 2013, School Percentile Distribution</v>
      </c>
      <c r="B35" s="27"/>
      <c r="M35" s="29"/>
      <c r="N35" s="29">
        <f>2+5*($M$1-1)</f>
        <v>2</v>
      </c>
      <c r="O35" s="29"/>
      <c r="P35" s="29"/>
      <c r="Q35" s="5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9"/>
      <c r="N36" s="29"/>
      <c r="O36" s="29"/>
      <c r="P36" s="29"/>
      <c r="Q36" s="5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0"/>
      <c r="AC36" s="20"/>
    </row>
    <row r="37" spans="1:29" s="18" customFormat="1" ht="15.75" thickBot="1" x14ac:dyDescent="0.3">
      <c r="A37" s="14">
        <f ca="1">INDIRECT(CONCATENATE("'ALL DATA'!",O$1,$N37))</f>
        <v>2012</v>
      </c>
      <c r="B37" s="15">
        <f ca="1">INDIRECT(CONCATENATE("'ALL DATA'!",X$1,$N37))</f>
        <v>261</v>
      </c>
      <c r="C37" s="16">
        <f t="shared" ref="C37:C38" ca="1" si="2">INDIRECT(CONCATENATE("'ALL DATA'!",Y$1,$N37))</f>
        <v>0.82499999999999996</v>
      </c>
      <c r="D37" s="16">
        <f t="shared" ref="D37:D38" ca="1" si="3">INDIRECT(CONCATENATE("'ALL DATA'!",Z$1,$N37))</f>
        <v>0.8936170212765957</v>
      </c>
      <c r="E37" s="16">
        <f t="shared" ref="E37:E38" ca="1" si="4">INDIRECT(CONCATENATE("'ALL DATA'!",AA$1,$N37))</f>
        <v>0.93117408906882593</v>
      </c>
      <c r="M37" s="29"/>
      <c r="N37" s="29">
        <f>4+8*($M$1-1)</f>
        <v>4</v>
      </c>
      <c r="O37" s="29"/>
      <c r="P37" s="29"/>
      <c r="Q37" s="5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0"/>
      <c r="AC37" s="20"/>
    </row>
    <row r="38" spans="1:29" s="18" customFormat="1" ht="15.75" thickBot="1" x14ac:dyDescent="0.3">
      <c r="A38" s="14">
        <f ca="1">INDIRECT(CONCATENATE("'ALL DATA'!",O$1,$N38))</f>
        <v>2013</v>
      </c>
      <c r="B38" s="15">
        <f ca="1">INDIRECT(CONCATENATE("'ALL DATA'!",X$1,$N38))</f>
        <v>244</v>
      </c>
      <c r="C38" s="16">
        <f t="shared" ca="1" si="2"/>
        <v>0.85297941495124596</v>
      </c>
      <c r="D38" s="16">
        <f t="shared" ca="1" si="3"/>
        <v>0.90694158075601372</v>
      </c>
      <c r="E38" s="16">
        <f t="shared" ca="1" si="4"/>
        <v>0.93838000316405634</v>
      </c>
      <c r="M38" s="29"/>
      <c r="N38" s="29">
        <f>5+8*($M$1-1)</f>
        <v>5</v>
      </c>
      <c r="O38" s="29"/>
      <c r="P38" s="29"/>
      <c r="Q38" s="5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0"/>
      <c r="AC38" s="20"/>
    </row>
    <row r="39" spans="1:29" s="18" customFormat="1" x14ac:dyDescent="0.25">
      <c r="B39" s="27"/>
      <c r="M39" s="29"/>
      <c r="N39" s="29"/>
      <c r="O39" s="29"/>
      <c r="P39" s="29"/>
      <c r="Q39" s="5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0"/>
      <c r="AC39" s="20"/>
    </row>
    <row r="40" spans="1:29" s="18" customFormat="1" x14ac:dyDescent="0.25">
      <c r="B40" s="27"/>
      <c r="M40" s="29"/>
      <c r="N40" s="29"/>
      <c r="O40" s="29"/>
      <c r="P40" s="29"/>
      <c r="Q40" s="5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2012 and 2013,  Student-Weighted Totals")</f>
        <v>Table 2b. College Enrollment Rates in the First Year after High School Graduation for Classes 2012 and 2013,  Student-Weighted Totals</v>
      </c>
      <c r="C41" s="10"/>
      <c r="D41" s="10"/>
      <c r="E41" s="10"/>
      <c r="F41" s="10"/>
      <c r="G41" s="10"/>
      <c r="H41" s="10"/>
      <c r="I41" s="10"/>
      <c r="N41" s="29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9"/>
      <c r="N42" s="29"/>
      <c r="O42" s="29"/>
      <c r="P42" s="29"/>
      <c r="Q42" s="5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0"/>
      <c r="AC42" s="20"/>
    </row>
    <row r="43" spans="1:29" ht="15.75" thickBot="1" x14ac:dyDescent="0.3">
      <c r="A43" s="14">
        <f ca="1">INDIRECT(CONCATENATE("'All DATA'!",O$1,$N43))</f>
        <v>2012</v>
      </c>
      <c r="B43" s="15">
        <f t="shared" ref="B43:I43" ca="1" si="5">INDIRECT(CONCATENATE("'All DATA'!",P$1,$N43))</f>
        <v>35749</v>
      </c>
      <c r="C43" s="16">
        <f t="shared" ca="1" si="5"/>
        <v>0.88016448012531823</v>
      </c>
      <c r="D43" s="16">
        <f t="shared" ca="1" si="5"/>
        <v>0.51408431005063082</v>
      </c>
      <c r="E43" s="16">
        <f t="shared" ca="1" si="5"/>
        <v>0.36608017007468741</v>
      </c>
      <c r="F43" s="16">
        <f t="shared" ca="1" si="5"/>
        <v>0.10321967048029315</v>
      </c>
      <c r="G43" s="16">
        <f t="shared" ca="1" si="5"/>
        <v>0.77694480964502499</v>
      </c>
      <c r="H43" s="16">
        <f t="shared" ca="1" si="5"/>
        <v>0.55005734426137798</v>
      </c>
      <c r="I43" s="16">
        <f t="shared" ca="1" si="5"/>
        <v>0.33010713586394025</v>
      </c>
      <c r="J43" s="10"/>
      <c r="N43" s="29">
        <f>4+8*($M$1-1)</f>
        <v>4</v>
      </c>
    </row>
    <row r="44" spans="1:29" ht="15.75" thickBot="1" x14ac:dyDescent="0.3">
      <c r="A44" s="14">
        <f ca="1">INDIRECT(CONCATENATE("'All DATA'!",O$1,$N44))</f>
        <v>2013</v>
      </c>
      <c r="B44" s="15">
        <f t="shared" ref="B44" ca="1" si="6">INDIRECT(CONCATENATE("'All DATA'!",P$1,$N44))</f>
        <v>32487</v>
      </c>
      <c r="C44" s="16">
        <f t="shared" ref="C44" ca="1" si="7">INDIRECT(CONCATENATE("'All DATA'!",Q$1,$N44))</f>
        <v>0.88604672638286086</v>
      </c>
      <c r="D44" s="16">
        <f t="shared" ref="D44" ca="1" si="8">INDIRECT(CONCATENATE("'All DATA'!",R$1,$N44))</f>
        <v>0.52805737679687259</v>
      </c>
      <c r="E44" s="16">
        <f t="shared" ref="E44" ca="1" si="9">INDIRECT(CONCATENATE("'All DATA'!",S$1,$N44))</f>
        <v>0.35798934958598821</v>
      </c>
      <c r="F44" s="16">
        <f t="shared" ref="F44" ca="1" si="10">INDIRECT(CONCATENATE("'All DATA'!",T$1,$N44))</f>
        <v>0.10108658848154646</v>
      </c>
      <c r="G44" s="16">
        <f t="shared" ref="G44" ca="1" si="11">INDIRECT(CONCATENATE("'All DATA'!",U$1,$N44))</f>
        <v>0.78496013790131436</v>
      </c>
      <c r="H44" s="16">
        <f t="shared" ref="H44" ca="1" si="12">INDIRECT(CONCATENATE("'All DATA'!",V$1,$N44))</f>
        <v>0.56056268661310682</v>
      </c>
      <c r="I44" s="16">
        <f t="shared" ref="I44" ca="1" si="13">INDIRECT(CONCATENATE("'All DATA'!",W$1,$N44))</f>
        <v>0.32548403976975404</v>
      </c>
      <c r="J44" s="10"/>
      <c r="N44" s="29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2012 and 2013,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3a. College Enrollment Rates in the First Two Years after High School Graduation for Classes 2011 and 2012,  School Percentile Distribution</v>
      </c>
      <c r="B68" s="27"/>
      <c r="M68" s="29"/>
      <c r="N68" s="29">
        <f>3+5*($M$1-1)</f>
        <v>3</v>
      </c>
      <c r="O68" s="29"/>
      <c r="P68" s="29"/>
      <c r="Q68" s="5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9"/>
      <c r="N69" s="29"/>
      <c r="O69" s="29"/>
      <c r="P69" s="29"/>
      <c r="Q69" s="5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0"/>
      <c r="AC69" s="20"/>
    </row>
    <row r="70" spans="1:29" s="18" customFormat="1" ht="15.75" thickBot="1" x14ac:dyDescent="0.3">
      <c r="A70" s="14">
        <f ca="1">INDIRECT(CONCATENATE("'ALL DATA'!",O$1,$N70))</f>
        <v>2011</v>
      </c>
      <c r="B70" s="15">
        <f ca="1">INDIRECT(CONCATENATE("'ALL DATA'!",X$1,$N70))</f>
        <v>266</v>
      </c>
      <c r="C70" s="16">
        <f t="shared" ref="C70:C71" ca="1" si="14">INDIRECT(CONCATENATE("'ALL DATA'!",Y$1,$N70))</f>
        <v>0.87234042553191493</v>
      </c>
      <c r="D70" s="16">
        <f t="shared" ref="D70:D71" ca="1" si="15">INDIRECT(CONCATENATE("'ALL DATA'!",Z$1,$N70))</f>
        <v>0.92408963585434178</v>
      </c>
      <c r="E70" s="16">
        <f t="shared" ref="E70:E71" ca="1" si="16">INDIRECT(CONCATENATE("'ALL DATA'!",AA$1,$N70))</f>
        <v>0.95</v>
      </c>
      <c r="M70" s="29"/>
      <c r="N70" s="29">
        <f>6+8*($M$1-1)</f>
        <v>6</v>
      </c>
      <c r="O70" s="29"/>
      <c r="P70" s="29"/>
      <c r="Q70" s="5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0"/>
      <c r="AC70" s="20"/>
    </row>
    <row r="71" spans="1:29" s="18" customFormat="1" ht="15.75" thickBot="1" x14ac:dyDescent="0.3">
      <c r="A71" s="14">
        <f ca="1">INDIRECT(CONCATENATE("'ALL DATA'!",O$1,$N71))</f>
        <v>2012</v>
      </c>
      <c r="B71" s="15">
        <f ca="1">INDIRECT(CONCATENATE("'ALL DATA'!",X$1,$N71))</f>
        <v>261</v>
      </c>
      <c r="C71" s="16">
        <f t="shared" ca="1" si="14"/>
        <v>0.87951807228915657</v>
      </c>
      <c r="D71" s="16">
        <f t="shared" ca="1" si="15"/>
        <v>0.92307692307692313</v>
      </c>
      <c r="E71" s="16">
        <f t="shared" ca="1" si="16"/>
        <v>0.95238095238095233</v>
      </c>
      <c r="M71" s="29"/>
      <c r="N71" s="29">
        <f>7+8*($M$1-1)</f>
        <v>7</v>
      </c>
      <c r="O71" s="29"/>
      <c r="P71" s="29"/>
      <c r="Q71" s="5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0"/>
      <c r="AC71" s="20"/>
    </row>
    <row r="72" spans="1:29" s="18" customFormat="1" x14ac:dyDescent="0.25">
      <c r="B72" s="27"/>
      <c r="M72" s="29"/>
      <c r="N72" s="29"/>
      <c r="O72" s="29"/>
      <c r="P72" s="29"/>
      <c r="Q72" s="5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0"/>
      <c r="AC72" s="20"/>
    </row>
    <row r="73" spans="1:29" s="18" customFormat="1" x14ac:dyDescent="0.25">
      <c r="B73" s="27"/>
      <c r="M73" s="29"/>
      <c r="N73" s="29"/>
      <c r="O73" s="29"/>
      <c r="P73" s="29"/>
      <c r="Q73" s="5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3b. College Enrollment Rates in the First Two Years after High School Graduation for Class 2011 and 2012,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9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9"/>
      <c r="N75" s="30"/>
      <c r="O75" s="29"/>
      <c r="P75" s="29"/>
      <c r="Q75" s="5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0"/>
      <c r="AC75" s="20"/>
    </row>
    <row r="76" spans="1:29" s="18" customFormat="1" ht="15.75" thickBot="1" x14ac:dyDescent="0.3">
      <c r="A76" s="14">
        <f t="shared" ref="A76:I76" ca="1" si="17">INDIRECT(CONCATENATE("'All DATA'!",O$1,$N76))</f>
        <v>2011</v>
      </c>
      <c r="B76" s="15">
        <f t="shared" ca="1" si="17"/>
        <v>38519</v>
      </c>
      <c r="C76" s="16">
        <f t="shared" ca="1" si="17"/>
        <v>0.90602040551416185</v>
      </c>
      <c r="D76" s="16">
        <f t="shared" ca="1" si="17"/>
        <v>0.53446351151379834</v>
      </c>
      <c r="E76" s="16">
        <f t="shared" ca="1" si="17"/>
        <v>0.37155689400036346</v>
      </c>
      <c r="F76" s="16">
        <f t="shared" ca="1" si="17"/>
        <v>0.11064669383940393</v>
      </c>
      <c r="G76" s="16">
        <f t="shared" ca="1" si="17"/>
        <v>0.7953737116747579</v>
      </c>
      <c r="H76" s="16">
        <f t="shared" ca="1" si="17"/>
        <v>0.5669150289467535</v>
      </c>
      <c r="I76" s="16">
        <f t="shared" ca="1" si="17"/>
        <v>0.3391053765674083</v>
      </c>
      <c r="K76" s="5"/>
      <c r="L76" s="5"/>
      <c r="M76" s="29"/>
      <c r="N76" s="29">
        <f>6+8*($M$1-1)</f>
        <v>6</v>
      </c>
      <c r="O76" s="29"/>
      <c r="P76" s="29"/>
      <c r="Q76" s="5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0"/>
      <c r="AC76" s="20"/>
    </row>
    <row r="77" spans="1:29" s="10" customFormat="1" ht="15.75" thickBot="1" x14ac:dyDescent="0.3">
      <c r="A77" s="14">
        <f ca="1">INDIRECT(CONCATENATE("'All DATA'!",O$1,$N77))</f>
        <v>2012</v>
      </c>
      <c r="B77" s="15">
        <f t="shared" ref="B77:I77" ca="1" si="18">INDIRECT(CONCATENATE("'All DATA'!",P$1,$N77))</f>
        <v>35749</v>
      </c>
      <c r="C77" s="16">
        <f t="shared" ca="1" si="18"/>
        <v>0.90900444767685806</v>
      </c>
      <c r="D77" s="16">
        <f t="shared" ca="1" si="18"/>
        <v>0.5309239419284455</v>
      </c>
      <c r="E77" s="16">
        <f t="shared" ca="1" si="18"/>
        <v>0.37808050574841257</v>
      </c>
      <c r="F77" s="16">
        <f t="shared" ca="1" si="18"/>
        <v>0.11278637164675935</v>
      </c>
      <c r="G77" s="16">
        <f t="shared" ca="1" si="18"/>
        <v>0.79621807603009875</v>
      </c>
      <c r="H77" s="16">
        <f t="shared" ca="1" si="18"/>
        <v>0.56628157430977089</v>
      </c>
      <c r="I77" s="16">
        <f t="shared" ca="1" si="18"/>
        <v>0.34272287336708718</v>
      </c>
      <c r="K77" s="5"/>
      <c r="L77" s="5"/>
      <c r="M77" s="29"/>
      <c r="N77" s="29">
        <f>7+8*($M$1-1)</f>
        <v>7</v>
      </c>
      <c r="O77" s="29"/>
      <c r="P77" s="29"/>
      <c r="Q77" s="5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21"/>
      <c r="AC78" s="21"/>
    </row>
    <row r="79" spans="1:29" s="10" customFormat="1" x14ac:dyDescent="0.25">
      <c r="B79" s="27"/>
      <c r="L79" s="18"/>
      <c r="M79" s="29"/>
      <c r="N79" s="5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2011 and 2012,  Student-Weighted Totals</v>
      </c>
      <c r="B80" s="27"/>
      <c r="L80" s="18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0"/>
      <c r="AC80" s="20"/>
    </row>
    <row r="81" spans="2:29" s="10" customFormat="1" x14ac:dyDescent="0.25">
      <c r="B81" s="27"/>
      <c r="L81" s="18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0"/>
      <c r="AC81" s="20"/>
    </row>
    <row r="82" spans="2:29" s="10" customFormat="1" x14ac:dyDescent="0.25">
      <c r="B82" s="27"/>
      <c r="L82" s="18"/>
      <c r="M82" s="29"/>
      <c r="N82" s="29"/>
      <c r="O82" s="29"/>
      <c r="P82" s="29"/>
      <c r="Q82" s="5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0"/>
      <c r="AC82" s="20"/>
    </row>
    <row r="83" spans="2:29" s="10" customFormat="1" x14ac:dyDescent="0.25">
      <c r="B83" s="27"/>
      <c r="L83" s="18"/>
      <c r="M83" s="29"/>
      <c r="N83" s="29"/>
      <c r="O83" s="29"/>
      <c r="P83" s="29"/>
      <c r="Q83" s="5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0"/>
      <c r="AC83" s="20"/>
    </row>
    <row r="84" spans="2:29" s="10" customFormat="1" x14ac:dyDescent="0.25">
      <c r="B84" s="27"/>
      <c r="L84" s="18"/>
      <c r="M84" s="29"/>
      <c r="N84" s="29"/>
      <c r="O84" s="29"/>
      <c r="P84" s="29"/>
      <c r="Q84" s="5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0"/>
      <c r="AC84" s="20"/>
    </row>
    <row r="85" spans="2:29" s="10" customFormat="1" x14ac:dyDescent="0.25">
      <c r="B85" s="27"/>
      <c r="L85" s="18"/>
      <c r="M85" s="29"/>
      <c r="N85" s="29"/>
      <c r="O85" s="29"/>
      <c r="P85" s="29"/>
      <c r="Q85" s="5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0"/>
      <c r="AC85" s="20"/>
    </row>
    <row r="86" spans="2:29" s="10" customFormat="1" x14ac:dyDescent="0.25">
      <c r="B86" s="27"/>
      <c r="L86" s="18"/>
      <c r="M86" s="29"/>
      <c r="N86" s="29"/>
      <c r="O86" s="29"/>
      <c r="P86" s="29"/>
      <c r="Q86" s="5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0"/>
      <c r="AC86" s="20"/>
    </row>
    <row r="87" spans="2:29" s="10" customFormat="1" x14ac:dyDescent="0.25">
      <c r="B87" s="27"/>
      <c r="L87" s="18"/>
      <c r="M87" s="29"/>
      <c r="N87" s="29"/>
      <c r="O87" s="29"/>
      <c r="P87" s="29"/>
      <c r="Q87" s="5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0"/>
      <c r="AC87" s="20"/>
    </row>
    <row r="88" spans="2:29" s="10" customFormat="1" x14ac:dyDescent="0.25">
      <c r="B88" s="27"/>
      <c r="L88" s="18"/>
      <c r="M88" s="29"/>
      <c r="N88" s="29"/>
      <c r="O88" s="29"/>
      <c r="P88" s="29"/>
      <c r="Q88" s="5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0"/>
      <c r="AC88" s="20"/>
    </row>
    <row r="89" spans="2:29" s="10" customFormat="1" x14ac:dyDescent="0.25">
      <c r="B89" s="27"/>
      <c r="L89" s="18"/>
      <c r="M89" s="29"/>
      <c r="N89" s="29"/>
      <c r="O89" s="29"/>
      <c r="P89" s="29"/>
      <c r="Q89" s="5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0"/>
      <c r="AC89" s="20"/>
    </row>
    <row r="90" spans="2:29" s="10" customFormat="1" x14ac:dyDescent="0.25">
      <c r="B90" s="27"/>
      <c r="L90" s="18"/>
      <c r="M90" s="29"/>
      <c r="N90" s="29"/>
      <c r="O90" s="29"/>
      <c r="P90" s="29"/>
      <c r="Q90" s="5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0"/>
      <c r="AC90" s="20"/>
    </row>
    <row r="91" spans="2:29" s="10" customFormat="1" x14ac:dyDescent="0.25">
      <c r="B91" s="27"/>
      <c r="L91" s="18"/>
      <c r="M91" s="29"/>
      <c r="N91" s="29"/>
      <c r="O91" s="29"/>
      <c r="P91" s="29"/>
      <c r="Q91" s="5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0"/>
      <c r="AC91" s="20"/>
    </row>
    <row r="92" spans="2:29" s="10" customFormat="1" x14ac:dyDescent="0.25">
      <c r="B92" s="27"/>
      <c r="L92" s="18"/>
      <c r="M92" s="29"/>
      <c r="N92" s="29"/>
      <c r="O92" s="29"/>
      <c r="P92" s="29"/>
      <c r="Q92" s="5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0"/>
      <c r="AC92" s="20"/>
    </row>
    <row r="93" spans="2:29" s="10" customFormat="1" x14ac:dyDescent="0.25">
      <c r="B93" s="27"/>
      <c r="L93" s="18"/>
      <c r="M93" s="29"/>
      <c r="N93" s="29"/>
      <c r="O93" s="29"/>
      <c r="P93" s="29"/>
      <c r="Q93" s="5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0"/>
      <c r="AC93" s="20"/>
    </row>
    <row r="94" spans="2:29" s="10" customFormat="1" x14ac:dyDescent="0.25">
      <c r="B94" s="27"/>
      <c r="L94" s="18"/>
      <c r="M94" s="29"/>
      <c r="N94" s="29"/>
      <c r="O94" s="29"/>
      <c r="P94" s="29"/>
      <c r="Q94" s="5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0"/>
      <c r="AC94" s="20"/>
    </row>
    <row r="95" spans="2:29" s="10" customFormat="1" x14ac:dyDescent="0.25">
      <c r="B95" s="27"/>
      <c r="L95" s="18"/>
      <c r="M95" s="29"/>
      <c r="N95" s="29"/>
      <c r="O95" s="29"/>
      <c r="P95" s="29"/>
      <c r="Q95" s="5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0"/>
      <c r="AC95" s="20"/>
    </row>
    <row r="96" spans="2:29" s="10" customFormat="1" x14ac:dyDescent="0.25">
      <c r="B96" s="27"/>
      <c r="L96" s="18"/>
      <c r="M96" s="29"/>
      <c r="N96" s="29"/>
      <c r="O96" s="29"/>
      <c r="P96" s="29"/>
      <c r="Q96" s="5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0"/>
      <c r="AC96" s="20"/>
    </row>
    <row r="97" spans="1:29" s="10" customFormat="1" x14ac:dyDescent="0.25">
      <c r="B97" s="27"/>
      <c r="L97" s="18"/>
      <c r="M97" s="29"/>
      <c r="N97" s="29"/>
      <c r="O97" s="29"/>
      <c r="P97" s="29"/>
      <c r="Q97" s="5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0"/>
      <c r="AC97" s="20"/>
    </row>
    <row r="98" spans="1:29" s="10" customFormat="1" x14ac:dyDescent="0.25">
      <c r="B98" s="27"/>
      <c r="L98" s="18"/>
      <c r="M98" s="29"/>
      <c r="N98" s="29"/>
      <c r="O98" s="29"/>
      <c r="P98" s="29"/>
      <c r="Q98" s="5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0"/>
      <c r="AC98" s="20"/>
    </row>
    <row r="99" spans="1:29" s="10" customFormat="1" x14ac:dyDescent="0.25">
      <c r="A99"/>
      <c r="B99" s="27"/>
      <c r="C99"/>
      <c r="D99"/>
      <c r="E99"/>
      <c r="F99"/>
      <c r="G99"/>
      <c r="H99"/>
      <c r="I99"/>
      <c r="J99"/>
      <c r="K99"/>
      <c r="L99" s="18"/>
      <c r="M99" s="29"/>
      <c r="N99" s="29"/>
      <c r="O99" s="29"/>
      <c r="P99" s="29"/>
      <c r="Q99" s="5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0"/>
      <c r="AC99" s="20"/>
    </row>
    <row r="100" spans="1:29" s="10" customFormat="1" x14ac:dyDescent="0.25">
      <c r="B100" s="27"/>
      <c r="L100" s="18"/>
      <c r="M100" s="29"/>
      <c r="N100" s="29"/>
      <c r="O100" s="29"/>
      <c r="P100" s="29"/>
      <c r="Q100" s="5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2012, School Percentile Distribution")</f>
        <v>Table 4a. Persistence Rates from First to Second Year of College for Class of 2012, School Percentile Distribution</v>
      </c>
      <c r="B101" s="27"/>
      <c r="M101" s="29"/>
      <c r="N101" s="29">
        <f>4+5*($M$1-1)</f>
        <v>4</v>
      </c>
      <c r="O101" s="29"/>
      <c r="P101" s="29"/>
      <c r="Q101" s="5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9"/>
      <c r="N102" s="29"/>
      <c r="O102" s="29"/>
      <c r="P102" s="29"/>
      <c r="Q102" s="5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261</v>
      </c>
      <c r="C103" s="16">
        <f t="shared" ref="C103" ca="1" si="19">INDIRECT(CONCATENATE("'ALL DATA'!",Y$1,$N103))</f>
        <v>0.92307692307692313</v>
      </c>
      <c r="D103" s="16">
        <f t="shared" ref="D103" ca="1" si="20">INDIRECT(CONCATENATE("'ALL DATA'!",Z$1,$N103))</f>
        <v>0.95530726256983245</v>
      </c>
      <c r="E103" s="16">
        <f t="shared" ref="E103" ca="1" si="21">INDIRECT(CONCATENATE("'ALL DATA'!",AA$1,$N103))</f>
        <v>0.97619047619047616</v>
      </c>
      <c r="M103" s="29"/>
      <c r="N103" s="29">
        <f>8+8*($M$1-1)</f>
        <v>8</v>
      </c>
      <c r="O103" s="29"/>
      <c r="P103" s="29"/>
      <c r="Q103" s="5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4b. Persistence Rates from First to Second Year of College for Class of 2012,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9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9"/>
      <c r="N107" s="30"/>
      <c r="O107" s="29"/>
      <c r="P107" s="29"/>
      <c r="Q107" s="5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2012</v>
      </c>
      <c r="B108" s="15">
        <f t="shared" ref="B108:I108" ca="1" si="22">INDIRECT(CONCATENATE("'All DATA'!",P$1,$N108))</f>
        <v>31465</v>
      </c>
      <c r="C108" s="16">
        <f t="shared" ca="1" si="22"/>
        <v>0.94972191323692989</v>
      </c>
      <c r="D108" s="16">
        <f t="shared" ca="1" si="22"/>
        <v>0.93486777668952004</v>
      </c>
      <c r="E108" s="16">
        <f t="shared" ca="1" si="22"/>
        <v>0.97058149308474062</v>
      </c>
      <c r="F108" s="16">
        <f t="shared" ca="1" si="22"/>
        <v>0.82086720867208673</v>
      </c>
      <c r="G108" s="16">
        <f t="shared" ca="1" si="22"/>
        <v>0.96684068406840684</v>
      </c>
      <c r="H108" s="16">
        <f t="shared" ca="1" si="22"/>
        <v>0.93816110659072416</v>
      </c>
      <c r="I108" s="16">
        <f t="shared" ca="1" si="22"/>
        <v>0.96898567917973055</v>
      </c>
      <c r="K108" s="5"/>
      <c r="L108" s="5"/>
      <c r="M108" s="29"/>
      <c r="N108" s="29">
        <f>8+8*($M$1-1)</f>
        <v>8</v>
      </c>
      <c r="O108" s="29"/>
      <c r="P108" s="29"/>
      <c r="Q108" s="5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21"/>
      <c r="AC109" s="21"/>
    </row>
    <row r="110" spans="1:29" s="10" customFormat="1" x14ac:dyDescent="0.25">
      <c r="B110" s="27"/>
      <c r="L110" s="18"/>
      <c r="M110" s="29"/>
      <c r="N110" s="5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2012, Student-Weighted Totals</v>
      </c>
      <c r="B111" s="27"/>
      <c r="L111" s="18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0"/>
      <c r="AC111" s="20"/>
    </row>
    <row r="112" spans="1:29" s="10" customFormat="1" x14ac:dyDescent="0.25">
      <c r="B112" s="27"/>
      <c r="L112" s="18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0"/>
      <c r="AC112" s="20"/>
    </row>
    <row r="113" spans="2:29" s="10" customFormat="1" x14ac:dyDescent="0.25">
      <c r="B113" s="27"/>
      <c r="L113" s="18"/>
      <c r="M113" s="29"/>
      <c r="N113" s="29"/>
      <c r="O113" s="29"/>
      <c r="P113" s="29"/>
      <c r="Q113" s="5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0"/>
      <c r="AC113" s="20"/>
    </row>
    <row r="114" spans="2:29" s="10" customFormat="1" x14ac:dyDescent="0.25">
      <c r="B114" s="27"/>
      <c r="L114" s="18"/>
      <c r="M114" s="29"/>
      <c r="N114" s="29"/>
      <c r="O114" s="29"/>
      <c r="P114" s="29"/>
      <c r="Q114" s="5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0"/>
      <c r="AC114" s="20"/>
    </row>
    <row r="115" spans="2:29" s="10" customFormat="1" x14ac:dyDescent="0.25">
      <c r="B115" s="27"/>
      <c r="L115" s="18"/>
      <c r="M115" s="29"/>
      <c r="N115" s="29"/>
      <c r="O115" s="29"/>
      <c r="P115" s="29"/>
      <c r="Q115" s="5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0"/>
      <c r="AC115" s="20"/>
    </row>
    <row r="116" spans="2:29" s="10" customFormat="1" x14ac:dyDescent="0.25">
      <c r="B116" s="27"/>
      <c r="L116" s="18"/>
      <c r="M116" s="29"/>
      <c r="N116" s="29"/>
      <c r="O116" s="29"/>
      <c r="P116" s="29"/>
      <c r="Q116" s="5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0"/>
      <c r="AC116" s="20"/>
    </row>
    <row r="117" spans="2:29" s="10" customFormat="1" x14ac:dyDescent="0.25">
      <c r="B117" s="27"/>
      <c r="L117" s="18"/>
      <c r="M117" s="29"/>
      <c r="N117" s="29"/>
      <c r="O117" s="29"/>
      <c r="P117" s="29"/>
      <c r="Q117" s="5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0"/>
      <c r="AC117" s="20"/>
    </row>
    <row r="118" spans="2:29" s="10" customFormat="1" x14ac:dyDescent="0.25">
      <c r="B118" s="27"/>
      <c r="L118" s="18"/>
      <c r="M118" s="29"/>
      <c r="N118" s="29"/>
      <c r="O118" s="29"/>
      <c r="P118" s="29"/>
      <c r="Q118" s="5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0"/>
      <c r="AC118" s="20"/>
    </row>
    <row r="119" spans="2:29" s="10" customFormat="1" x14ac:dyDescent="0.25">
      <c r="B119" s="27"/>
      <c r="L119" s="18"/>
      <c r="M119" s="29"/>
      <c r="N119" s="29"/>
      <c r="O119" s="29"/>
      <c r="P119" s="29"/>
      <c r="Q119" s="5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0"/>
      <c r="AC119" s="20"/>
    </row>
    <row r="120" spans="2:29" s="10" customFormat="1" x14ac:dyDescent="0.25">
      <c r="B120" s="27"/>
      <c r="L120" s="18"/>
      <c r="M120" s="29"/>
      <c r="N120" s="29"/>
      <c r="O120" s="29"/>
      <c r="P120" s="29"/>
      <c r="Q120" s="5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0"/>
      <c r="AC120" s="20"/>
    </row>
    <row r="121" spans="2:29" s="10" customFormat="1" x14ac:dyDescent="0.25">
      <c r="B121" s="27"/>
      <c r="L121" s="18"/>
      <c r="M121" s="29"/>
      <c r="N121" s="29"/>
      <c r="O121" s="29"/>
      <c r="P121" s="29"/>
      <c r="Q121" s="5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0"/>
      <c r="AC121" s="20"/>
    </row>
    <row r="122" spans="2:29" s="10" customFormat="1" x14ac:dyDescent="0.25">
      <c r="B122" s="27"/>
      <c r="L122" s="18"/>
      <c r="M122" s="29"/>
      <c r="N122" s="29"/>
      <c r="O122" s="29"/>
      <c r="P122" s="29"/>
      <c r="Q122" s="5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0"/>
      <c r="AC122" s="20"/>
    </row>
    <row r="123" spans="2:29" s="10" customFormat="1" x14ac:dyDescent="0.25">
      <c r="B123" s="27"/>
      <c r="L123" s="18"/>
      <c r="M123" s="29"/>
      <c r="N123" s="29"/>
      <c r="O123" s="29"/>
      <c r="P123" s="29"/>
      <c r="Q123" s="5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0"/>
      <c r="AC123" s="20"/>
    </row>
    <row r="124" spans="2:29" s="10" customFormat="1" x14ac:dyDescent="0.25">
      <c r="B124" s="27"/>
      <c r="L124" s="18"/>
      <c r="M124" s="29"/>
      <c r="N124" s="29"/>
      <c r="O124" s="29"/>
      <c r="P124" s="29"/>
      <c r="Q124" s="5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0"/>
      <c r="AC124" s="20"/>
    </row>
    <row r="125" spans="2:29" s="10" customFormat="1" x14ac:dyDescent="0.25">
      <c r="B125" s="27"/>
      <c r="L125" s="18"/>
      <c r="M125" s="29"/>
      <c r="N125" s="29"/>
      <c r="O125" s="29"/>
      <c r="P125" s="29"/>
      <c r="Q125" s="5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0"/>
      <c r="AC125" s="20"/>
    </row>
    <row r="126" spans="2:29" s="10" customFormat="1" x14ac:dyDescent="0.25">
      <c r="B126" s="27"/>
      <c r="L126" s="18"/>
      <c r="M126" s="29"/>
      <c r="N126" s="29"/>
      <c r="O126" s="29"/>
      <c r="P126" s="29"/>
      <c r="Q126" s="5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0"/>
      <c r="AC126" s="20"/>
    </row>
    <row r="127" spans="2:29" s="10" customFormat="1" x14ac:dyDescent="0.25">
      <c r="B127" s="27"/>
      <c r="L127" s="18"/>
      <c r="M127" s="29"/>
      <c r="N127" s="29"/>
      <c r="O127" s="29"/>
      <c r="P127" s="29"/>
      <c r="Q127" s="5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0"/>
      <c r="AC127" s="20"/>
    </row>
    <row r="128" spans="2:29" s="10" customFormat="1" x14ac:dyDescent="0.25">
      <c r="B128" s="27"/>
      <c r="L128" s="18"/>
      <c r="M128" s="29"/>
      <c r="N128" s="29"/>
      <c r="O128" s="29"/>
      <c r="P128" s="29"/>
      <c r="Q128" s="5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0"/>
      <c r="AC128" s="20"/>
    </row>
    <row r="129" spans="1:29" s="10" customFormat="1" x14ac:dyDescent="0.25">
      <c r="B129" s="27"/>
      <c r="L129" s="18"/>
      <c r="M129" s="29"/>
      <c r="N129" s="29"/>
      <c r="O129" s="29"/>
      <c r="P129" s="29"/>
      <c r="Q129" s="5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0"/>
      <c r="AC129" s="20"/>
    </row>
    <row r="130" spans="1:29" s="10" customFormat="1" x14ac:dyDescent="0.25">
      <c r="A130"/>
      <c r="B130" s="27"/>
      <c r="C130"/>
      <c r="D130"/>
      <c r="E130"/>
      <c r="F130"/>
      <c r="G130"/>
      <c r="H130"/>
      <c r="I130"/>
      <c r="J130"/>
      <c r="K130"/>
      <c r="L130" s="18"/>
      <c r="M130" s="29"/>
      <c r="N130" s="29"/>
      <c r="O130" s="29"/>
      <c r="P130" s="29"/>
      <c r="Q130" s="5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0"/>
      <c r="AC130" s="20"/>
    </row>
    <row r="131" spans="1:29" s="10" customFormat="1" x14ac:dyDescent="0.25">
      <c r="A131"/>
      <c r="B131" s="27"/>
      <c r="C131"/>
      <c r="D131"/>
      <c r="E131"/>
      <c r="F131"/>
      <c r="G131"/>
      <c r="H131"/>
      <c r="I131"/>
      <c r="J131"/>
      <c r="K131"/>
      <c r="L131" s="18"/>
      <c r="M131" s="29"/>
      <c r="N131" s="29"/>
      <c r="O131" s="29"/>
      <c r="P131" s="29"/>
      <c r="Q131" s="5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2008, School Percentile Distribution")</f>
        <v>Table 5a. Six-Year Completion Rates for Class of 2008, School Percentile Distribution</v>
      </c>
      <c r="B132" s="27"/>
      <c r="M132" s="29"/>
      <c r="N132" s="29">
        <f>5+5*($M$1-1)</f>
        <v>5</v>
      </c>
      <c r="O132" s="29"/>
      <c r="P132" s="29"/>
      <c r="Q132" s="5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9"/>
      <c r="N133" s="29"/>
      <c r="O133" s="29"/>
      <c r="P133" s="29"/>
      <c r="Q133" s="5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209</v>
      </c>
      <c r="C134" s="16">
        <f t="shared" ref="C134" ca="1" si="23">INDIRECT(CONCATENATE("'ALL DATA'!",Y$1,$N134))</f>
        <v>0.55434782608695654</v>
      </c>
      <c r="D134" s="16">
        <f t="shared" ref="D134" ca="1" si="24">INDIRECT(CONCATENATE("'ALL DATA'!",Z$1,$N134))</f>
        <v>0.67326732673267331</v>
      </c>
      <c r="E134" s="16">
        <f t="shared" ref="E134" ca="1" si="25">INDIRECT(CONCATENATE("'ALL DATA'!",AA$1,$N134))</f>
        <v>0.76315789473684215</v>
      </c>
      <c r="M134" s="29"/>
      <c r="N134" s="29">
        <f>9+8*($M$1-1)</f>
        <v>9</v>
      </c>
      <c r="O134" s="29"/>
      <c r="P134" s="29"/>
      <c r="Q134" s="5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0"/>
      <c r="AC134" s="20"/>
    </row>
    <row r="135" spans="1:29" s="23" customFormat="1" x14ac:dyDescent="0.25">
      <c r="B135" s="27"/>
      <c r="M135" s="29"/>
      <c r="N135" s="29"/>
      <c r="O135" s="29"/>
      <c r="P135" s="29"/>
      <c r="Q135" s="5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0"/>
      <c r="AC135" s="20"/>
    </row>
    <row r="136" spans="1:29" s="23" customFormat="1" x14ac:dyDescent="0.25">
      <c r="B136" s="27"/>
      <c r="M136" s="29"/>
      <c r="N136" s="29"/>
      <c r="O136" s="29"/>
      <c r="P136" s="29"/>
      <c r="Q136" s="5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2008, Student-Weighted Totals")</f>
        <v>Table 5b. Six-Year Completion Rates for Class of 2008, Student-Weighted Totals</v>
      </c>
      <c r="B137" s="27"/>
      <c r="M137" s="29"/>
      <c r="N137" s="29">
        <f>5+5*($M$1-1)</f>
        <v>5</v>
      </c>
      <c r="O137" s="29"/>
      <c r="P137" s="29"/>
      <c r="Q137" s="5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9"/>
      <c r="N138" s="30"/>
      <c r="O138" s="29"/>
      <c r="P138" s="29"/>
      <c r="Q138" s="5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2008</v>
      </c>
      <c r="B139" s="15">
        <f t="shared" ref="B139" ca="1" si="26">INDIRECT(CONCATENATE("'All DATA'!",P$1,$N139))</f>
        <v>30446</v>
      </c>
      <c r="C139" s="16">
        <f t="shared" ref="C139" ca="1" si="27">INDIRECT(CONCATENATE("'All DATA'!",Q$1,$N139))</f>
        <v>0.66061223149182158</v>
      </c>
      <c r="D139" s="16">
        <f t="shared" ref="D139" ca="1" si="28">INDIRECT(CONCATENATE("'All DATA'!",R$1,$N139))</f>
        <v>0.35216448794587135</v>
      </c>
      <c r="E139" s="16">
        <f t="shared" ref="E139" ca="1" si="29">INDIRECT(CONCATENATE("'All DATA'!",S$1,$N139))</f>
        <v>0.30844774354595023</v>
      </c>
      <c r="F139" s="16">
        <f t="shared" ref="F139" ca="1" si="30">INDIRECT(CONCATENATE("'All DATA'!",T$1,$N139))</f>
        <v>4.0760691059580897E-2</v>
      </c>
      <c r="G139" s="16">
        <f t="shared" ref="G139" ca="1" si="31">INDIRECT(CONCATENATE("'All DATA'!",U$1,$N139))</f>
        <v>0.61985154043224067</v>
      </c>
      <c r="H139" s="16">
        <f t="shared" ref="H139" ca="1" si="32">INDIRECT(CONCATENATE("'All DATA'!",V$1,$N139))</f>
        <v>0.4095119227484727</v>
      </c>
      <c r="I139" s="16">
        <f t="shared" ref="I139" ca="1" si="33">INDIRECT(CONCATENATE("'All DATA'!",W$1,$N139))</f>
        <v>0.25110030874334888</v>
      </c>
      <c r="K139" s="5"/>
      <c r="L139" s="5"/>
      <c r="M139" s="29"/>
      <c r="N139" s="29">
        <f>9+8*($M$1-1)</f>
        <v>9</v>
      </c>
      <c r="O139" s="29"/>
      <c r="P139" s="29"/>
      <c r="Q139" s="5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21"/>
      <c r="AC140" s="21"/>
    </row>
    <row r="141" spans="1:29" s="23" customFormat="1" x14ac:dyDescent="0.25">
      <c r="B141" s="27"/>
      <c r="M141" s="29"/>
      <c r="N141" s="5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2008, Student-Weighted Totals</v>
      </c>
      <c r="B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0"/>
      <c r="AC142" s="20"/>
    </row>
    <row r="143" spans="1:29" s="23" customFormat="1" x14ac:dyDescent="0.25">
      <c r="B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0"/>
      <c r="AC143" s="20"/>
    </row>
    <row r="144" spans="1:29" s="23" customFormat="1" x14ac:dyDescent="0.25">
      <c r="B144" s="27"/>
      <c r="M144" s="29"/>
      <c r="N144" s="29"/>
      <c r="O144" s="29"/>
      <c r="P144" s="29"/>
      <c r="Q144" s="5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0"/>
      <c r="AC144" s="20"/>
    </row>
    <row r="145" spans="2:29" s="23" customFormat="1" x14ac:dyDescent="0.25">
      <c r="B145" s="27"/>
      <c r="M145" s="29"/>
      <c r="N145" s="29"/>
      <c r="O145" s="29"/>
      <c r="P145" s="29"/>
      <c r="Q145" s="5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0"/>
      <c r="AC145" s="20"/>
    </row>
    <row r="146" spans="2:29" s="23" customFormat="1" x14ac:dyDescent="0.25">
      <c r="B146" s="27"/>
      <c r="M146" s="29"/>
      <c r="N146" s="29"/>
      <c r="O146" s="29"/>
      <c r="P146" s="29"/>
      <c r="Q146" s="5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0"/>
      <c r="AC146" s="20"/>
    </row>
    <row r="147" spans="2:29" s="23" customFormat="1" x14ac:dyDescent="0.25">
      <c r="B147" s="27"/>
      <c r="M147" s="29"/>
      <c r="N147" s="29"/>
      <c r="O147" s="29"/>
      <c r="P147" s="29"/>
      <c r="Q147" s="5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0"/>
      <c r="AC147" s="20"/>
    </row>
    <row r="148" spans="2:29" s="23" customFormat="1" x14ac:dyDescent="0.25">
      <c r="B148" s="27"/>
      <c r="M148" s="29"/>
      <c r="N148" s="29"/>
      <c r="O148" s="29"/>
      <c r="P148" s="29"/>
      <c r="Q148" s="5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0"/>
      <c r="AC148" s="20"/>
    </row>
    <row r="149" spans="2:29" s="23" customFormat="1" x14ac:dyDescent="0.25">
      <c r="B149" s="27"/>
      <c r="M149" s="29"/>
      <c r="N149" s="29"/>
      <c r="O149" s="29"/>
      <c r="P149" s="29"/>
      <c r="Q149" s="5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0"/>
      <c r="AC149" s="20"/>
    </row>
    <row r="150" spans="2:29" s="23" customFormat="1" x14ac:dyDescent="0.25">
      <c r="B150" s="27"/>
      <c r="M150" s="29"/>
      <c r="N150" s="29"/>
      <c r="O150" s="29"/>
      <c r="P150" s="29"/>
      <c r="Q150" s="5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0"/>
      <c r="AC150" s="20"/>
    </row>
    <row r="151" spans="2:29" s="23" customFormat="1" x14ac:dyDescent="0.25">
      <c r="B151" s="27"/>
      <c r="M151" s="29"/>
      <c r="N151" s="29"/>
      <c r="O151" s="29"/>
      <c r="P151" s="29"/>
      <c r="Q151" s="5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0"/>
      <c r="AC151" s="20"/>
    </row>
    <row r="152" spans="2:29" s="23" customFormat="1" x14ac:dyDescent="0.25">
      <c r="B152" s="27"/>
      <c r="M152" s="29"/>
      <c r="N152" s="29"/>
      <c r="O152" s="29"/>
      <c r="P152" s="29"/>
      <c r="Q152" s="5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0"/>
      <c r="AC152" s="20"/>
    </row>
    <row r="153" spans="2:29" s="23" customFormat="1" x14ac:dyDescent="0.25">
      <c r="B153" s="27"/>
      <c r="M153" s="29"/>
      <c r="N153" s="29"/>
      <c r="O153" s="29"/>
      <c r="P153" s="29"/>
      <c r="Q153" s="5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0"/>
      <c r="AC153" s="20"/>
    </row>
    <row r="154" spans="2:29" s="23" customFormat="1" x14ac:dyDescent="0.25">
      <c r="B154" s="27"/>
      <c r="M154" s="29"/>
      <c r="N154" s="29"/>
      <c r="O154" s="29"/>
      <c r="P154" s="29"/>
      <c r="Q154" s="5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0"/>
      <c r="AC154" s="20"/>
    </row>
    <row r="155" spans="2:29" s="23" customFormat="1" x14ac:dyDescent="0.25">
      <c r="B155" s="27"/>
      <c r="M155" s="29"/>
      <c r="N155" s="29"/>
      <c r="O155" s="29"/>
      <c r="P155" s="29"/>
      <c r="Q155" s="5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0"/>
      <c r="AC155" s="20"/>
    </row>
    <row r="156" spans="2:29" s="23" customFormat="1" x14ac:dyDescent="0.25">
      <c r="B156" s="27"/>
      <c r="M156" s="29"/>
      <c r="N156" s="29"/>
      <c r="O156" s="29"/>
      <c r="P156" s="29"/>
      <c r="Q156" s="5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0"/>
      <c r="AC156" s="20"/>
    </row>
    <row r="157" spans="2:29" s="23" customFormat="1" x14ac:dyDescent="0.25">
      <c r="B157" s="27"/>
      <c r="M157" s="29"/>
      <c r="N157" s="29"/>
      <c r="O157" s="29"/>
      <c r="P157" s="29"/>
      <c r="Q157" s="5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0"/>
      <c r="AC157" s="20"/>
    </row>
    <row r="158" spans="2:29" s="23" customFormat="1" x14ac:dyDescent="0.25">
      <c r="B158" s="27"/>
      <c r="M158" s="29"/>
      <c r="N158" s="29"/>
      <c r="O158" s="29"/>
      <c r="P158" s="29"/>
      <c r="Q158" s="5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0"/>
      <c r="AC158" s="20"/>
    </row>
    <row r="159" spans="2:29" s="23" customFormat="1" x14ac:dyDescent="0.25">
      <c r="B159" s="27"/>
      <c r="M159" s="29"/>
      <c r="N159" s="29"/>
      <c r="O159" s="29"/>
      <c r="P159" s="29"/>
      <c r="Q159" s="5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0"/>
      <c r="AC159" s="20"/>
    </row>
    <row r="160" spans="2:29" s="23" customFormat="1" x14ac:dyDescent="0.25">
      <c r="B160" s="27"/>
      <c r="M160" s="29"/>
      <c r="N160" s="29"/>
      <c r="O160" s="29"/>
      <c r="P160" s="29"/>
      <c r="Q160" s="5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0"/>
      <c r="AC160" s="20"/>
    </row>
    <row r="161" spans="2:29" s="23" customFormat="1" x14ac:dyDescent="0.25">
      <c r="B161" s="27"/>
      <c r="M161" s="29"/>
      <c r="N161" s="29"/>
      <c r="O161" s="29"/>
      <c r="P161" s="29"/>
      <c r="Q161" s="5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0"/>
      <c r="AC161" s="20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DATA</vt:lpstr>
      <vt:lpstr>group 1</vt:lpstr>
      <vt:lpstr>'group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2015-08-20T14:20:22Z</dcterms:modified>
</cp:coreProperties>
</file>